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319" windowWidth="20214" windowHeight="11425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1,2'!$A$1:$Q$25</definedName>
    <definedName name="_xlnm.Print_Area" localSheetId="5">'CUADRO 1,3'!$A$1:$Q$26</definedName>
    <definedName name="_xlnm.Print_Area" localSheetId="6">'CUADRO 1,4'!$A$1:$Y$38</definedName>
    <definedName name="_xlnm.Print_Area" localSheetId="7">'CUADRO 1,5'!$A$3:$Y$43</definedName>
    <definedName name="_xlnm.Print_Area" localSheetId="9">'CUADRO 1,7'!$A$1:$Q$51</definedName>
    <definedName name="_xlnm.Print_Area" localSheetId="16">'CUADRO 1.10'!$A$1:$Z$66</definedName>
    <definedName name="_xlnm.Print_Area" localSheetId="17">'CUADRO 1.11'!$A$3:$Z$70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1.1A'!$A$1:$O$45</definedName>
    <definedName name="_xlnm.Print_Area" localSheetId="3">'CUADRO 1.1B'!$A$1:$O$45</definedName>
    <definedName name="_xlnm.Print_Area" localSheetId="8">'CUADRO 1.6'!$A$1:$R$59</definedName>
    <definedName name="_xlnm.Print_Area" localSheetId="10">'CUADRO 1.8'!$A$1:$Y$76</definedName>
    <definedName name="_xlnm.Print_Area" localSheetId="11">'CUADRO 1.8 B'!$A$3:$Y$46</definedName>
    <definedName name="_xlnm.Print_Area" localSheetId="12">'CUADRO 1.8 C'!$A$1:$Z$63</definedName>
    <definedName name="_xlnm.Print_Area" localSheetId="13">'CUADRO 1.9'!$A$1:$Y$59</definedName>
    <definedName name="_xlnm.Print_Area" localSheetId="14">'CUADRO 1.9 B'!$A$1:$Y$47</definedName>
    <definedName name="_xlnm.Print_Area" localSheetId="15">'CUADRO 1.9 C'!$A$1:$Z$73</definedName>
    <definedName name="_xlnm.Print_Area" localSheetId="0">'INDICE'!$A$1:$D$32</definedName>
    <definedName name="PAX_NACIONAL" localSheetId="5">'CUADRO 1,3'!$A$6:$N$23</definedName>
    <definedName name="PAX_NACIONAL" localSheetId="6">'CUADRO 1,4'!$A$6:$T$36</definedName>
    <definedName name="PAX_NACIONAL" localSheetId="7">'CUADRO 1,5'!$A$6:$T$41</definedName>
    <definedName name="PAX_NACIONAL" localSheetId="9">'CUADRO 1,7'!$A$6:$N$49</definedName>
    <definedName name="PAX_NACIONAL" localSheetId="16">'CUADRO 1.10'!$A$6:$U$62</definedName>
    <definedName name="PAX_NACIONAL" localSheetId="17">'CUADRO 1.11'!$A$6:$U$68</definedName>
    <definedName name="PAX_NACIONAL" localSheetId="18">'CUADRO 1.12'!$A$7:$U$21</definedName>
    <definedName name="PAX_NACIONAL" localSheetId="19">'CUADRO 1.13'!$A$6:$U$14</definedName>
    <definedName name="PAX_NACIONAL" localSheetId="8">'CUADRO 1.6'!$A$6:$N$57</definedName>
    <definedName name="PAX_NACIONAL" localSheetId="10">'CUADRO 1.8'!$A$6:$T$72</definedName>
    <definedName name="PAX_NACIONAL" localSheetId="11">'CUADRO 1.8 B'!$A$6:$T$43</definedName>
    <definedName name="PAX_NACIONAL" localSheetId="12">'CUADRO 1.8 C'!$A$6:$T$60</definedName>
    <definedName name="PAX_NACIONAL" localSheetId="13">'CUADRO 1.9'!$A$6:$T$55</definedName>
    <definedName name="PAX_NACIONAL" localSheetId="14">'CUADRO 1.9 B'!$A$6:$T$42</definedName>
    <definedName name="PAX_NACIONAL" localSheetId="15">'CUADRO 1.9 C'!$A$6:$T$68</definedName>
    <definedName name="PAX_NACIONAL">'CUADRO 1,2'!$A$6:$N$22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<sst xmlns="http://schemas.openxmlformats.org/spreadsheetml/2006/main" count="1591" uniqueCount="469">
  <si>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</si>
  <si>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</si>
  <si>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</si>
  <si>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</si>
  <si>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</si>
  <si>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</si>
  <si>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</si>
  <si>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</si>
  <si>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</si>
  <si>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</si>
  <si>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</si>
  <si>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</si>
  <si>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</si>
  <si>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</si>
  <si>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</si>
  <si>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</si>
  <si>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</si>
  <si>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</si>
  <si>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</si>
  <si>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</si>
  <si>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</si>
  <si>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</si>
  <si>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</si>
  <si>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</si>
  <si>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</si>
  <si>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</si>
  <si>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</si>
  <si>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</si>
  <si>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</si>
  <si>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</si>
  <si>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</si>
  <si>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</si>
  <si>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</si>
  <si>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</si>
  <si>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</si>
  <si>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</si>
  <si>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</si>
  <si>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</si>
  <si>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</si>
  <si>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</si>
  <si>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</si>
  <si>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</si>
  <si>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</si>
  <si>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</si>
  <si>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</si>
  <si>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</si>
  <si>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</si>
  <si>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</si>
  <si>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</si>
  <si>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</si>
  <si>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</si>
  <si>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</si>
  <si>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</si>
  <si>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</si>
  <si>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</si>
  <si>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</si>
  <si>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</si>
  <si>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</si>
  <si>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</si>
  <si>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</si>
  <si>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</si>
  <si>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</si>
  <si>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</si>
  <si>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</si>
  <si>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</si>
  <si>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</si>
  <si>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</si>
  <si>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</si>
  <si>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</si>
  <si>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</si>
  <si>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</si>
  <si>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</si>
  <si>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</si>
  <si>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</si>
  <si>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</si>
  <si>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</si>
  <si>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</si>
  <si>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</si>
  <si>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</si>
  <si>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</si>
  <si>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</si>
  <si>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</si>
  <si>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</si>
  <si>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</si>
  <si>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</si>
  <si>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</si>
  <si>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</si>
  <si>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</si>
  <si>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</si>
  <si>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</si>
  <si>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</si>
  <si>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</si>
  <si>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</si>
  <si>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</si>
  <si>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</si>
  <si>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</si>
  <si>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</si>
  <si>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</si>
  <si>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</si>
  <si>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</si>
  <si>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</si>
  <si>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</si>
  <si>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</si>
  <si>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</si>
  <si>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</si>
  <si>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</si>
  <si>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</si>
  <si>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</si>
  <si>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</si>
  <si>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</si>
  <si>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</si>
  <si>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</si>
  <si>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</si>
  <si>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</si>
  <si>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</si>
  <si>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</si>
  <si>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</si>
  <si>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</si>
  <si>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</si>
  <si>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</si>
  <si>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</si>
  <si>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</si>
  <si>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</si>
  <si>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</si>
  <si>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</si>
  <si>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</si>
  <si>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</si>
  <si>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</si>
  <si>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</si>
  <si>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</si>
  <si>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</si>
  <si>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</si>
  <si>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</si>
  <si>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</si>
  <si>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</si>
  <si>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</si>
  <si>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</si>
  <si>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</si>
  <si>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</si>
  <si>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</si>
  <si>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</si>
  <si>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</si>
  <si>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</si>
  <si>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</si>
  <si>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</si>
  <si>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La aerolíneaContinental Airlines suspendió sus operaciones en Colombia.  De manera simultánea la aerolínea United Airlines inició operaciones en Colombia con el itinerario</t>
  </si>
  <si>
    <t>que tenía autorizado Continental Airlines. Esta situación se refleja en las estadísticas a partir del mes de marzo de 2012.</t>
  </si>
  <si>
    <t>La aerolínea Fast Colombia SAS (VivaColombia), inició operaciones regulares a partir del 24 de mayo de 2012.</t>
  </si>
  <si>
    <t>BOGOTA</t>
  </si>
  <si>
    <t>RIONEGRO - ANTIOQUIA</t>
  </si>
  <si>
    <t>CALI</t>
  </si>
  <si>
    <t>CARTAGENA</t>
  </si>
  <si>
    <t>BARRANQUILLA</t>
  </si>
  <si>
    <t>BUCARAMANGA</t>
  </si>
  <si>
    <t>SAN ANDRES - ISLA</t>
  </si>
  <si>
    <t>PEREIRA</t>
  </si>
  <si>
    <t>CUCUTA</t>
  </si>
  <si>
    <t>ARMENIA</t>
  </si>
  <si>
    <t>Información provisional.  **: Antes Aires</t>
  </si>
  <si>
    <t>Información provisional. *: Variación superior a 500%   **: Antes Aires.</t>
  </si>
  <si>
    <t>MEDELLIN</t>
  </si>
  <si>
    <t>SANTA MARTA</t>
  </si>
  <si>
    <t>MONTERIA</t>
  </si>
  <si>
    <t>EL YOPAL</t>
  </si>
  <si>
    <t>NEIVA</t>
  </si>
  <si>
    <t>VALLEDUPAR</t>
  </si>
  <si>
    <t>QUIBDO</t>
  </si>
  <si>
    <t>PASTO</t>
  </si>
  <si>
    <t>MANIZALES</t>
  </si>
  <si>
    <t>BARRANCABERMEJA</t>
  </si>
  <si>
    <t>CAREPA</t>
  </si>
  <si>
    <t>IBAGUE</t>
  </si>
  <si>
    <t>LETICIA</t>
  </si>
  <si>
    <t>VILLAVICENCIO</t>
  </si>
  <si>
    <t>PUERTO GAITAN</t>
  </si>
  <si>
    <t>ARAUCA - MUNICIPIO</t>
  </si>
  <si>
    <t>RIOHACHA</t>
  </si>
  <si>
    <t>MAICAO</t>
  </si>
  <si>
    <t>POPAYAN</t>
  </si>
  <si>
    <t>FLORENCIA</t>
  </si>
  <si>
    <t>TUMACO</t>
  </si>
  <si>
    <t>PUERTO ASIS</t>
  </si>
  <si>
    <t>PROVIDENCIA</t>
  </si>
  <si>
    <t>COROZAL</t>
  </si>
  <si>
    <t>CAUCASIA</t>
  </si>
  <si>
    <t>BAHIA SOLANO</t>
  </si>
  <si>
    <t>PUERTO CARRENO</t>
  </si>
  <si>
    <t>SAN JOSE DEL GUAVIARE</t>
  </si>
  <si>
    <t>URIBIA</t>
  </si>
  <si>
    <t>GUAPI</t>
  </si>
  <si>
    <t>MITU</t>
  </si>
  <si>
    <t>NUQUI</t>
  </si>
  <si>
    <t>VILLA GARZON</t>
  </si>
  <si>
    <t>PUERTO INIRIDA</t>
  </si>
  <si>
    <t>LA MACARENA</t>
  </si>
  <si>
    <t>EL BAGRE</t>
  </si>
  <si>
    <t>BUENAVENTURA</t>
  </si>
  <si>
    <t>REMEDIOS</t>
  </si>
  <si>
    <t>Información provisional. *: Variación superior a 500%   . **: Antes Aires.</t>
  </si>
  <si>
    <t>Boletín Origen-Destino Diciembre 2012</t>
  </si>
  <si>
    <t>Ene- Dic 2011</t>
  </si>
  <si>
    <t>Ene- Dic 2012</t>
  </si>
  <si>
    <t>Dic 2012 - Dic 2011</t>
  </si>
  <si>
    <t>Ene - Dic 2012 / Ene - Dic 2011</t>
  </si>
  <si>
    <t>Diciembre 2012</t>
  </si>
  <si>
    <t>Diciembre 2011</t>
  </si>
  <si>
    <t>Enero - Diciembre 2012</t>
  </si>
  <si>
    <t>Enero - Diciembre 2011</t>
  </si>
  <si>
    <t>BOG-MIA-BOG</t>
  </si>
  <si>
    <t>BOG-FLL-BOG</t>
  </si>
  <si>
    <t>MDE-MIA-MDE</t>
  </si>
  <si>
    <t>CLO-MIA-CLO</t>
  </si>
  <si>
    <t>BOG-IAH-BOG</t>
  </si>
  <si>
    <t>BOG-JFK-BOG</t>
  </si>
  <si>
    <t>BOG-ORL-BOG</t>
  </si>
  <si>
    <t>MDE-FLL-MDE</t>
  </si>
  <si>
    <t>BAQ-MIA-BAQ</t>
  </si>
  <si>
    <t>BOG-EWR-BOG</t>
  </si>
  <si>
    <t>BOG-YYZ-BOG</t>
  </si>
  <si>
    <t>MDE-JFK-MDE</t>
  </si>
  <si>
    <t>CTG-MIA-CTG</t>
  </si>
  <si>
    <t>BOG-ATL-BOG</t>
  </si>
  <si>
    <t>CTG-FLL-CTG</t>
  </si>
  <si>
    <t>BOG-IAD-BOG</t>
  </si>
  <si>
    <t>PEI-JFK-PEI</t>
  </si>
  <si>
    <t>AXM-FLL-AXM</t>
  </si>
  <si>
    <t>OTRAS</t>
  </si>
  <si>
    <t>BOG-LIM-BOG</t>
  </si>
  <si>
    <t>BOG-UIO-BOG</t>
  </si>
  <si>
    <t>BOG-CCS-BOG</t>
  </si>
  <si>
    <t>BOG-SCL-BOG</t>
  </si>
  <si>
    <t>BOG-BUE-BOG</t>
  </si>
  <si>
    <t>BOG-GYE-BOG</t>
  </si>
  <si>
    <t>BOG-SAO-BOG</t>
  </si>
  <si>
    <t>MDE-UIO-MDE</t>
  </si>
  <si>
    <t>BOG-GRU-BOG</t>
  </si>
  <si>
    <t>MDE-LIM-MDE</t>
  </si>
  <si>
    <t>BOG-RIO-BOG</t>
  </si>
  <si>
    <t>MDE-CCS-MDE</t>
  </si>
  <si>
    <t>BOG-VLN-BOG</t>
  </si>
  <si>
    <t>CLO-UIO-CLO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</si>
  <si>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</si>
  <si>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</si>
  <si>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</si>
  <si>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</si>
  <si>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</si>
  <si>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</si>
  <si>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</si>
  <si>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BOG-PTY-BOG</t>
  </si>
  <si>
    <t>MDE-PTY-MDE</t>
  </si>
  <si>
    <t>BOG-MEX-BOG</t>
  </si>
  <si>
    <t>CLO-PTY-CLO</t>
  </si>
  <si>
    <t>BAQ-PTY-BAQ</t>
  </si>
  <si>
    <t>CTG-PTY-CTG</t>
  </si>
  <si>
    <t>BOG-SJO-BOG</t>
  </si>
  <si>
    <t>BGA-PTY-BGA</t>
  </si>
  <si>
    <t>ADZ-PTY-ADZ</t>
  </si>
  <si>
    <t>BOG-SDQ-BOG</t>
  </si>
  <si>
    <t>BOG-PUJ-BOG</t>
  </si>
  <si>
    <t>BOG-HAV-BOG</t>
  </si>
  <si>
    <t>BOG-AUA-BOG</t>
  </si>
  <si>
    <t>BOG-CUR-BOG</t>
  </si>
  <si>
    <t>BOG-LAX-BOG</t>
  </si>
  <si>
    <t>BOG-CPQ-BOG</t>
  </si>
  <si>
    <t>BOG-AMS-BOG</t>
  </si>
  <si>
    <t>BOG-LUX-BOG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</si>
  <si>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</si>
  <si>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</si>
  <si>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</si>
  <si>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</si>
  <si>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</si>
  <si>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</si>
  <si>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</si>
  <si>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</si>
  <si>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Taxcaldas</t>
  </si>
  <si>
    <t>Petroleum</t>
  </si>
  <si>
    <t>Sarpa</t>
  </si>
  <si>
    <t>Sadelca</t>
  </si>
  <si>
    <t>Aeroexpreso del Pacifico</t>
  </si>
  <si>
    <t>Otras</t>
  </si>
  <si>
    <t>Aerosucre</t>
  </si>
  <si>
    <t>LAS</t>
  </si>
  <si>
    <t>Aer Caribe</t>
  </si>
  <si>
    <t>Air Colombia</t>
  </si>
  <si>
    <t>Selva</t>
  </si>
  <si>
    <t>Aliansa</t>
  </si>
  <si>
    <t>Linea A. Carguera de Col</t>
  </si>
  <si>
    <t>Tampa</t>
  </si>
  <si>
    <t>American</t>
  </si>
  <si>
    <t>Aerogal</t>
  </si>
  <si>
    <t>Spirit Airlines</t>
  </si>
  <si>
    <t>Iberia</t>
  </si>
  <si>
    <t>United Airlines</t>
  </si>
  <si>
    <t>Taca</t>
  </si>
  <si>
    <t>Jetblue</t>
  </si>
  <si>
    <t>Lacsa</t>
  </si>
  <si>
    <t>Lan Peru</t>
  </si>
  <si>
    <t>Air France</t>
  </si>
  <si>
    <t>Lufthansa</t>
  </si>
  <si>
    <t>Delta</t>
  </si>
  <si>
    <t>Copa</t>
  </si>
  <si>
    <t>Lan Chile</t>
  </si>
  <si>
    <t>Aeromexico</t>
  </si>
  <si>
    <t>Aerol. Argentinas</t>
  </si>
  <si>
    <t>Air Canada</t>
  </si>
  <si>
    <t>Taca International Airlines S.A</t>
  </si>
  <si>
    <t>Tame</t>
  </si>
  <si>
    <t>Conviasa</t>
  </si>
  <si>
    <t>Tiara Air</t>
  </si>
  <si>
    <t>Cubana</t>
  </si>
  <si>
    <t>Insel Air</t>
  </si>
  <si>
    <t>Centurion</t>
  </si>
  <si>
    <t>Ups</t>
  </si>
  <si>
    <t>Martinair</t>
  </si>
  <si>
    <t>Airborne Express. Inc</t>
  </si>
  <si>
    <t>Florida West</t>
  </si>
  <si>
    <t>Vensecar C.A.</t>
  </si>
  <si>
    <t>Sky Lease I.</t>
  </si>
  <si>
    <t>Absa</t>
  </si>
  <si>
    <t>Mas Air</t>
  </si>
  <si>
    <t>Fedex</t>
  </si>
  <si>
    <t>Cargolux</t>
  </si>
  <si>
    <t>Lufthansa Cargo</t>
  </si>
  <si>
    <t>BOG-MDE-BOG</t>
  </si>
  <si>
    <t>BOG-CLO-BOG</t>
  </si>
  <si>
    <t>BOG-CTG-BOG</t>
  </si>
  <si>
    <t>BOG-BAQ-BOG</t>
  </si>
  <si>
    <t>BOG-SMR-BOG</t>
  </si>
  <si>
    <t>BOG-BGA-BOG</t>
  </si>
  <si>
    <t>CTG-MDE-CTG</t>
  </si>
  <si>
    <t>BOG-ADZ-BOG</t>
  </si>
  <si>
    <t>BOG-PEI-BOG</t>
  </si>
  <si>
    <t>BOG-CUC-BOG</t>
  </si>
  <si>
    <t>CLO-MDE-CLO</t>
  </si>
  <si>
    <t>ADZ-MDE-ADZ</t>
  </si>
  <si>
    <t>BAQ-MDE-BAQ</t>
  </si>
  <si>
    <t>BOG-MTR-BOG</t>
  </si>
  <si>
    <t>MDE-SMR-MDE</t>
  </si>
  <si>
    <t>BOG-EYP-BOG</t>
  </si>
  <si>
    <t>CLO-CTG-CLO</t>
  </si>
  <si>
    <t>BOG-VUP-BOG</t>
  </si>
  <si>
    <t>EOH-UIB-EOH</t>
  </si>
  <si>
    <t>BOG-NVA-BOG</t>
  </si>
  <si>
    <t>ADZ-CLO-ADZ</t>
  </si>
  <si>
    <t>APO-EOH-APO</t>
  </si>
  <si>
    <t>BOG-EJA-BOG</t>
  </si>
  <si>
    <t>BOG-PSO-BOG</t>
  </si>
  <si>
    <t>BOG-AXM-BOG</t>
  </si>
  <si>
    <t>CLO-BAQ-CLO</t>
  </si>
  <si>
    <t>BOG-MZL-BOG</t>
  </si>
  <si>
    <t>BOG-LET-BOG</t>
  </si>
  <si>
    <t>CTG-PEI-CTG</t>
  </si>
  <si>
    <t>CLO-SMR-CLO</t>
  </si>
  <si>
    <t>EOH-MTR-EOH</t>
  </si>
  <si>
    <t>BOG-EOH-BOG</t>
  </si>
  <si>
    <t>BOG-IBE-BOG</t>
  </si>
  <si>
    <t>BOG-UIB-BOG</t>
  </si>
  <si>
    <t>BOG-AUC-BOG</t>
  </si>
  <si>
    <t>BOG-RCH-BOG</t>
  </si>
  <si>
    <t>ADZ-CTG-ADZ</t>
  </si>
  <si>
    <t>CTG-BGA-CTG</t>
  </si>
  <si>
    <t>BOG-PPN-BOG</t>
  </si>
  <si>
    <t>EOH-PEI-EOH</t>
  </si>
  <si>
    <t>CUC-BGA-CUC</t>
  </si>
  <si>
    <t>ADZ-PEI-ADZ</t>
  </si>
  <si>
    <t>BOG-FLA-BOG</t>
  </si>
  <si>
    <t>ADZ-PVA-ADZ</t>
  </si>
  <si>
    <t>BOG-VVC-BOG</t>
  </si>
  <si>
    <t>CLO-TCO-CLO</t>
  </si>
  <si>
    <t>CAQ-EOH-CAQ</t>
  </si>
  <si>
    <t>ADZ-BGA-ADZ</t>
  </si>
  <si>
    <t>ESTADOS UNIDOS</t>
  </si>
  <si>
    <t>CANADA</t>
  </si>
  <si>
    <t>PUERTO RICO</t>
  </si>
  <si>
    <t>ECUADOR</t>
  </si>
  <si>
    <t>PERU</t>
  </si>
  <si>
    <t>VENEZUELA</t>
  </si>
  <si>
    <t>CHILE</t>
  </si>
  <si>
    <t>BRASIL</t>
  </si>
  <si>
    <t>ARGENTINA</t>
  </si>
  <si>
    <t>BOLIVIA</t>
  </si>
  <si>
    <t>URUGUAY</t>
  </si>
  <si>
    <t>PARAGUAY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</si>
  <si>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</si>
  <si>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</si>
  <si>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</si>
  <si>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</si>
  <si>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</si>
  <si>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</si>
  <si>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</si>
  <si>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</si>
  <si>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REPUBLICA DOMINICANA</t>
  </si>
  <si>
    <t>GUATEMALA</t>
  </si>
  <si>
    <t>HONDURAS</t>
  </si>
  <si>
    <t>ANTILLAS HOLANDESAS</t>
  </si>
  <si>
    <t>CUBA</t>
  </si>
  <si>
    <t>Taca International Airlines</t>
  </si>
  <si>
    <t>HOLANDA</t>
  </si>
  <si>
    <t>LUXEMBURGO</t>
  </si>
  <si>
    <t>BARBADOS</t>
  </si>
  <si>
    <t>BOGOTA - ELDORADO</t>
  </si>
  <si>
    <t>RIONEGRO - JOSE M. CORDOVA</t>
  </si>
  <si>
    <t>CALI - ALFONSO BONILLA ARAGON</t>
  </si>
  <si>
    <t>CARTAGENA - RAFAEL NUQEZ</t>
  </si>
  <si>
    <t>BARRANQUILLA-E. CORTISSOZ</t>
  </si>
  <si>
    <t>SAN ANDRES-GUSTAVO ROJAS PINILLA</t>
  </si>
  <si>
    <t>BUCARAMANGA - PALONEGRO</t>
  </si>
  <si>
    <t>SANTA MARTA - SIMON BOLIVAR</t>
  </si>
  <si>
    <t>MEDELLIN - OLAYA HERRERA</t>
  </si>
  <si>
    <t>CUCUTA - CAMILO DAZA</t>
  </si>
  <si>
    <t>PEREIRA - MATECAÑAS</t>
  </si>
  <si>
    <t>MONTERIA - LOS GARZONES</t>
  </si>
  <si>
    <t>QUIBDO - EL CARAÑO</t>
  </si>
  <si>
    <t>VALLEDUPAR-ALFONSO LOPEZ P.</t>
  </si>
  <si>
    <t>NEIVA - BENITO SALAS</t>
  </si>
  <si>
    <t>ARMENIA - EL EDEN</t>
  </si>
  <si>
    <t>PASTO - ANTONIO NARIQO</t>
  </si>
  <si>
    <t>BARRANCABERMEJA-YARIGUIES</t>
  </si>
  <si>
    <t>MANIZALES - LA NUBIA</t>
  </si>
  <si>
    <t>ANTONIO ROLDAN BETANCOURT</t>
  </si>
  <si>
    <t>MORELIA</t>
  </si>
  <si>
    <t>LETICIA-ALFREDO VASQUEZ COBO</t>
  </si>
  <si>
    <t>VANGUARDIA</t>
  </si>
  <si>
    <t>IBAGUE - PERALES</t>
  </si>
  <si>
    <t>ARAUCA - SANTIAGO PEREZ QUIROZ</t>
  </si>
  <si>
    <t>RIOHACHA-ALMIRANTE PADILLA</t>
  </si>
  <si>
    <t>POPAYAN - GMOLEON VALENCIA</t>
  </si>
  <si>
    <t>JORGE ISAACS (ANTES LA MINA)</t>
  </si>
  <si>
    <t>GUSTAVO ARTUNDUAGA PAREDES</t>
  </si>
  <si>
    <t>TUMACO - LA FLORIDA</t>
  </si>
  <si>
    <t>PUERTO ASIS - 3 DE MAYO</t>
  </si>
  <si>
    <t>PROVIDENCIA- EL EMBRUJO</t>
  </si>
  <si>
    <t>COROZAL - LAS BRUJAS</t>
  </si>
  <si>
    <t>BAHIA SOLANO - JOSE C. MUTIS</t>
  </si>
  <si>
    <t>GUAPI - JUAN CASIANO</t>
  </si>
  <si>
    <t>CARREÑO-GERMAN OLANO</t>
  </si>
  <si>
    <t>CAUCASIA- JUAN H. WHITE</t>
  </si>
  <si>
    <t>PUERTO INIRIDA - CESAR GAVIRIA TRUJ</t>
  </si>
  <si>
    <t>NUQUI - REYES MURILLO</t>
  </si>
  <si>
    <t>PUERTO BOLIVAR - PORTETE</t>
  </si>
  <si>
    <t>CAPURGANA</t>
  </si>
  <si>
    <t>CUMARIBO</t>
  </si>
  <si>
    <t>TIMBIQUI</t>
  </si>
  <si>
    <t>MALAGA</t>
  </si>
  <si>
    <t>LA MACARENA - META</t>
  </si>
  <si>
    <t>PUERTO LEGUIZAMO</t>
  </si>
  <si>
    <t>SAN MARTIN</t>
  </si>
  <si>
    <t>MATUPA</t>
  </si>
  <si>
    <t>CARURU</t>
  </si>
  <si>
    <t>MIRAFLORES - GUAVIARE</t>
  </si>
  <si>
    <t>MIRAFLORES</t>
  </si>
  <si>
    <t>GUAINIA (BARRANCO MINAS)</t>
  </si>
  <si>
    <t>BARRANCO MINAS</t>
  </si>
  <si>
    <t>REMEDIOS OTU</t>
  </si>
  <si>
    <t>LA PRIMAVERA</t>
  </si>
  <si>
    <t>SOLANO</t>
  </si>
  <si>
    <t>TARAIRA</t>
  </si>
  <si>
    <t>TAME</t>
  </si>
  <si>
    <t>GUERIMA</t>
  </si>
  <si>
    <t>CALOTO</t>
  </si>
  <si>
    <t>LA ARROBLEDA</t>
  </si>
  <si>
    <t>ARARACUARA</t>
  </si>
  <si>
    <t>LA PEDRERA</t>
  </si>
  <si>
    <t>SARAVENA-COLONIZADORES</t>
  </si>
  <si>
    <t>SANTA RITA - VICHADA</t>
  </si>
  <si>
    <t>CENTRO ADM. "MARANDUA"</t>
  </si>
  <si>
    <t>TRES ESQUINAS AB</t>
  </si>
  <si>
    <t>BENEFICENCIA DEL TOLIMA</t>
  </si>
  <si>
    <t>Fecha de Divulgación: Febrero 21/2013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</si>
</sst>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1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1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5" fillId="21" borderId="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99" fillId="0" borderId="8" applyNumberFormat="0" applyFill="0" applyAlignment="0" applyProtection="0"/>
    <xf numFmtId="0" fontId="111" fillId="0" borderId="9" applyNumberFormat="0" applyFill="0" applyAlignment="0" applyProtection="0"/>
  </cellStyleXfs>
  <cellXfs count="696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2" fillId="3" borderId="36" xfId="56" applyFont="1" applyFill="1" applyBorder="1">
      <alignment/>
      <protection/>
    </xf>
    <xf numFmtId="0" fontId="113" fillId="3" borderId="35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3" fillId="3" borderId="17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6" fillId="3" borderId="18" xfId="56" applyFont="1" applyFill="1" applyBorder="1">
      <alignment/>
      <protection/>
    </xf>
    <xf numFmtId="0" fontId="112" fillId="3" borderId="18" xfId="56" applyFont="1" applyFill="1" applyBorder="1">
      <alignment/>
      <protection/>
    </xf>
    <xf numFmtId="0" fontId="112" fillId="3" borderId="149" xfId="56" applyFont="1" applyFill="1" applyBorder="1">
      <alignment/>
      <protection/>
    </xf>
    <xf numFmtId="0" fontId="113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7" fillId="7" borderId="153" xfId="59" applyFont="1" applyFill="1" applyBorder="1">
      <alignment/>
      <protection/>
    </xf>
    <xf numFmtId="0" fontId="117" fillId="7" borderId="0" xfId="59" applyFont="1" applyFill="1">
      <alignment/>
      <protection/>
    </xf>
    <xf numFmtId="0" fontId="118" fillId="7" borderId="154" xfId="59" applyFont="1" applyFill="1" applyBorder="1" applyAlignment="1">
      <alignment/>
      <protection/>
    </xf>
    <xf numFmtId="0" fontId="119" fillId="7" borderId="141" xfId="59" applyFont="1" applyFill="1" applyBorder="1" applyAlignment="1">
      <alignment/>
      <protection/>
    </xf>
    <xf numFmtId="0" fontId="120" fillId="7" borderId="154" xfId="59" applyFont="1" applyFill="1" applyBorder="1" applyAlignment="1">
      <alignment/>
      <protection/>
    </xf>
    <xf numFmtId="0" fontId="121" fillId="7" borderId="141" xfId="59" applyFont="1" applyFill="1" applyBorder="1" applyAlignment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>
      <alignment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6" fillId="7" borderId="0" xfId="61" applyFont="1" applyFill="1" applyAlignment="1">
      <alignment horizontal="left" indent="1"/>
      <protection/>
    </xf>
    <xf numFmtId="37" fontId="127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56" applyFont="1" applyFill="1">
      <alignment/>
      <protection/>
    </xf>
    <xf numFmtId="0" fontId="132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5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6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7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8" xfId="57" applyNumberFormat="1" applyFont="1" applyFill="1" applyBorder="1" applyAlignment="1">
      <alignment horizontal="right" vertical="center"/>
      <protection/>
    </xf>
    <xf numFmtId="0" fontId="3" fillId="0" borderId="179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80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1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49" fontId="12" fillId="35" borderId="173" xfId="57" applyNumberFormat="1" applyFont="1" applyFill="1" applyBorder="1" applyAlignment="1">
      <alignment horizontal="center" vertical="center" wrapText="1"/>
      <protection/>
    </xf>
    <xf numFmtId="0" fontId="40" fillId="39" borderId="182" xfId="56" applyFont="1" applyFill="1" applyBorder="1" applyAlignment="1">
      <alignment horizontal="center"/>
      <protection/>
    </xf>
    <xf numFmtId="0" fontId="40" fillId="39" borderId="183" xfId="56" applyFont="1" applyFill="1" applyBorder="1" applyAlignment="1">
      <alignment horizontal="center"/>
      <protection/>
    </xf>
    <xf numFmtId="0" fontId="138" fillId="39" borderId="18" xfId="56" applyFont="1" applyFill="1" applyBorder="1" applyAlignment="1">
      <alignment horizontal="center"/>
      <protection/>
    </xf>
    <xf numFmtId="0" fontId="138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9" fillId="37" borderId="184" xfId="45" applyNumberFormat="1" applyFont="1" applyFill="1" applyBorder="1" applyAlignment="1" applyProtection="1">
      <alignment horizontal="center"/>
      <protection/>
    </xf>
    <xf numFmtId="37" fontId="139" fillId="37" borderId="185" xfId="45" applyNumberFormat="1" applyFont="1" applyFill="1" applyBorder="1" applyAlignment="1" applyProtection="1">
      <alignment horizont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49" fontId="12" fillId="35" borderId="187" xfId="63" applyNumberFormat="1" applyFont="1" applyFill="1" applyBorder="1" applyAlignment="1">
      <alignment horizontal="center" vertical="center" wrapText="1"/>
      <protection/>
    </xf>
    <xf numFmtId="1" fontId="5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89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90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91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6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92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92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3" xfId="63" applyFont="1" applyFill="1" applyBorder="1" applyAlignment="1">
      <alignment horizontal="center" vertical="center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49" fontId="18" fillId="35" borderId="196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3" fillId="35" borderId="197" xfId="57" applyNumberFormat="1" applyFont="1" applyFill="1" applyBorder="1" applyAlignment="1">
      <alignment horizontal="center" vertical="center" wrapText="1"/>
      <protection/>
    </xf>
    <xf numFmtId="49" fontId="13" fillId="35" borderId="198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9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0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8" fillId="35" borderId="201" xfId="57" applyNumberFormat="1" applyFont="1" applyFill="1" applyBorder="1" applyAlignment="1">
      <alignment horizontal="center" vertical="center" wrapText="1"/>
      <protection/>
    </xf>
    <xf numFmtId="1" fontId="18" fillId="35" borderId="202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7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5" xfId="57" applyFont="1" applyFill="1" applyBorder="1" applyAlignment="1">
      <alignment horizontal="center"/>
      <protection/>
    </xf>
    <xf numFmtId="0" fontId="19" fillId="35" borderId="178" xfId="57" applyFont="1" applyFill="1" applyBorder="1" applyAlignment="1">
      <alignment horizontal="center"/>
      <protection/>
    </xf>
    <xf numFmtId="0" fontId="19" fillId="35" borderId="206" xfId="57" applyFont="1" applyFill="1" applyBorder="1" applyAlignment="1">
      <alignment horizontal="center"/>
      <protection/>
    </xf>
    <xf numFmtId="0" fontId="19" fillId="35" borderId="207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49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92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6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92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8" xfId="57" applyNumberFormat="1" applyFont="1" applyFill="1" applyBorder="1" applyAlignment="1">
      <alignment horizontal="center" vertical="center" wrapText="1"/>
      <protection/>
    </xf>
    <xf numFmtId="49" fontId="18" fillId="35" borderId="209" xfId="57" applyNumberFormat="1" applyFont="1" applyFill="1" applyBorder="1" applyAlignment="1">
      <alignment horizontal="center" vertical="center" wrapText="1"/>
      <protection/>
    </xf>
    <xf numFmtId="0" fontId="31" fillId="0" borderId="210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1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11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5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6" xfId="57" applyFont="1" applyFill="1" applyBorder="1" applyAlignment="1">
      <alignment horizontal="center"/>
      <protection/>
    </xf>
    <xf numFmtId="1" fontId="19" fillId="35" borderId="199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0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0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3" fillId="35" borderId="165" xfId="57" applyNumberFormat="1" applyFont="1" applyFill="1" applyBorder="1" applyAlignment="1">
      <alignment horizontal="center" vertical="center" wrapText="1"/>
      <protection/>
    </xf>
    <xf numFmtId="0" fontId="13" fillId="35" borderId="213" xfId="57" applyFont="1" applyFill="1" applyBorder="1" applyAlignment="1">
      <alignment horizontal="center"/>
      <protection/>
    </xf>
    <xf numFmtId="49" fontId="13" fillId="35" borderId="214" xfId="57" applyNumberFormat="1" applyFont="1" applyFill="1" applyBorder="1" applyAlignment="1">
      <alignment horizontal="center" vertical="center" wrapText="1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5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7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8" xfId="57" applyFont="1" applyFill="1" applyBorder="1" applyAlignment="1">
      <alignment horizontal="center"/>
      <protection/>
    </xf>
    <xf numFmtId="0" fontId="19" fillId="35" borderId="219" xfId="57" applyFont="1" applyFill="1" applyBorder="1" applyAlignment="1">
      <alignment horizontal="center"/>
      <protection/>
    </xf>
    <xf numFmtId="1" fontId="18" fillId="35" borderId="220" xfId="57" applyNumberFormat="1" applyFont="1" applyFill="1" applyBorder="1" applyAlignment="1">
      <alignment horizontal="center" vertical="center" wrapText="1"/>
      <protection/>
    </xf>
    <xf numFmtId="1" fontId="18" fillId="35" borderId="221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0" fontId="140" fillId="0" borderId="0" xfId="56" applyFont="1" applyFill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4">
      <selection activeCell="B33" sqref="B33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13" t="s">
        <v>199</v>
      </c>
      <c r="C8" s="514"/>
      <c r="E8" s="349"/>
    </row>
    <row r="9" spans="2:5" ht="23.25">
      <c r="B9" s="515" t="s">
        <v>38</v>
      </c>
      <c r="C9" s="516"/>
      <c r="E9" s="349"/>
    </row>
    <row r="10" spans="2:3" ht="15" customHeight="1">
      <c r="B10" s="517" t="s">
        <v>77</v>
      </c>
      <c r="C10" s="518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136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128</v>
      </c>
      <c r="D27" s="391"/>
    </row>
    <row r="28" spans="2:4" ht="20.25" customHeight="1">
      <c r="B28" s="475" t="s">
        <v>117</v>
      </c>
      <c r="C28" s="370" t="s">
        <v>129</v>
      </c>
      <c r="D28" s="391"/>
    </row>
    <row r="29" spans="2:4" ht="20.25" customHeight="1">
      <c r="B29" s="356" t="s">
        <v>118</v>
      </c>
      <c r="C29" s="358" t="s">
        <v>130</v>
      </c>
      <c r="D29" s="391"/>
    </row>
    <row r="30" spans="2:4" ht="20.25" customHeight="1" thickBot="1">
      <c r="B30" s="476" t="s">
        <v>119</v>
      </c>
      <c r="C30" s="371" t="s">
        <v>131</v>
      </c>
      <c r="D30" s="391"/>
    </row>
    <row r="31" ht="13.5" thickTop="1"/>
    <row r="32" spans="1:3" ht="14.25">
      <c r="A32" s="384"/>
      <c r="B32" s="695" t="s">
        <v>468</v>
      </c>
      <c r="C32" s="384"/>
    </row>
    <row r="33" spans="1:3" ht="12.75">
      <c r="A33" s="384"/>
      <c r="B33" s="384" t="s">
        <v>141</v>
      </c>
      <c r="C33" s="384"/>
    </row>
    <row r="34" spans="1:3" ht="12.75">
      <c r="A34" s="384"/>
      <c r="B34" s="384"/>
      <c r="C34" s="384"/>
    </row>
    <row r="35" spans="1:3" ht="14.25">
      <c r="A35" s="384"/>
      <c r="B35" s="385" t="s">
        <v>137</v>
      </c>
      <c r="C35" s="384"/>
    </row>
    <row r="36" spans="1:3" ht="12.75">
      <c r="A36" s="384"/>
      <c r="B36" s="384" t="s">
        <v>138</v>
      </c>
      <c r="C36" s="384"/>
    </row>
    <row r="37" spans="1:3" ht="12.75">
      <c r="A37" s="384"/>
      <c r="B37" s="384"/>
      <c r="C37" s="384"/>
    </row>
    <row r="38" spans="1:3" ht="14.25">
      <c r="A38" s="384"/>
      <c r="B38" s="385" t="s">
        <v>139</v>
      </c>
      <c r="C38" s="384"/>
    </row>
    <row r="39" spans="1:3" ht="12.75">
      <c r="A39" s="384"/>
      <c r="B39" s="384" t="s">
        <v>140</v>
      </c>
      <c r="C39" s="384"/>
    </row>
    <row r="40" spans="1:3" ht="12.75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142</v>
      </c>
      <c r="C42" s="384"/>
    </row>
    <row r="43" spans="1:3" ht="13.5">
      <c r="A43" s="384"/>
      <c r="B43" s="387" t="s">
        <v>108</v>
      </c>
      <c r="C43" s="384"/>
    </row>
    <row r="44" spans="1:3" ht="12.75">
      <c r="A44" s="384"/>
      <c r="B44" s="388" t="s">
        <v>109</v>
      </c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1"/>
  <sheetViews>
    <sheetView showGridLines="0" zoomScale="88" zoomScaleNormal="88" zoomScalePageLayoutView="0" workbookViewId="0" topLeftCell="A31">
      <selection activeCell="N9" sqref="N9:O49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bestFit="1" customWidth="1"/>
    <col min="5" max="5" width="9.7109375" style="186" bestFit="1" customWidth="1"/>
    <col min="6" max="6" width="9.7109375" style="186" customWidth="1"/>
    <col min="7" max="7" width="11.7109375" style="186" customWidth="1"/>
    <col min="8" max="8" width="9.1406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10.421875" style="186" bestFit="1" customWidth="1"/>
    <col min="13" max="13" width="9.7109375" style="186" bestFit="1" customWidth="1"/>
    <col min="14" max="14" width="10.421875" style="186" bestFit="1" customWidth="1"/>
    <col min="15" max="15" width="11.57421875" style="186" customWidth="1"/>
    <col min="16" max="16" width="10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32" t="s">
        <v>28</v>
      </c>
      <c r="O1" s="633"/>
      <c r="P1" s="633"/>
      <c r="Q1" s="634"/>
    </row>
    <row r="2" ht="3.75" customHeight="1" thickBot="1"/>
    <row r="3" spans="1:17" ht="24" customHeight="1" thickTop="1">
      <c r="A3" s="626" t="s">
        <v>54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8"/>
    </row>
    <row r="4" spans="1:17" ht="23.25" customHeight="1" thickBot="1">
      <c r="A4" s="618" t="s">
        <v>38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s="211" customFormat="1" ht="20.25" customHeight="1" thickBot="1">
      <c r="A5" s="629" t="s">
        <v>143</v>
      </c>
      <c r="B5" s="635" t="s">
        <v>36</v>
      </c>
      <c r="C5" s="636"/>
      <c r="D5" s="636"/>
      <c r="E5" s="636"/>
      <c r="F5" s="637"/>
      <c r="G5" s="637"/>
      <c r="H5" s="637"/>
      <c r="I5" s="638"/>
      <c r="J5" s="636" t="s">
        <v>35</v>
      </c>
      <c r="K5" s="636"/>
      <c r="L5" s="636"/>
      <c r="M5" s="636"/>
      <c r="N5" s="636"/>
      <c r="O5" s="636"/>
      <c r="P5" s="636"/>
      <c r="Q5" s="639"/>
    </row>
    <row r="6" spans="1:17" s="490" customFormat="1" ht="28.5" customHeight="1" thickBot="1">
      <c r="A6" s="630"/>
      <c r="B6" s="612" t="s">
        <v>204</v>
      </c>
      <c r="C6" s="613"/>
      <c r="D6" s="614"/>
      <c r="E6" s="558" t="s">
        <v>34</v>
      </c>
      <c r="F6" s="612" t="s">
        <v>205</v>
      </c>
      <c r="G6" s="613"/>
      <c r="H6" s="614"/>
      <c r="I6" s="560" t="s">
        <v>33</v>
      </c>
      <c r="J6" s="612" t="s">
        <v>206</v>
      </c>
      <c r="K6" s="613"/>
      <c r="L6" s="614"/>
      <c r="M6" s="558" t="s">
        <v>34</v>
      </c>
      <c r="N6" s="612" t="s">
        <v>207</v>
      </c>
      <c r="O6" s="613"/>
      <c r="P6" s="614"/>
      <c r="Q6" s="558" t="s">
        <v>33</v>
      </c>
    </row>
    <row r="7" spans="1:17" s="210" customFormat="1" ht="22.5" customHeight="1" thickBot="1">
      <c r="A7" s="631"/>
      <c r="B7" s="119" t="s">
        <v>22</v>
      </c>
      <c r="C7" s="116" t="s">
        <v>21</v>
      </c>
      <c r="D7" s="116" t="s">
        <v>17</v>
      </c>
      <c r="E7" s="559"/>
      <c r="F7" s="119" t="s">
        <v>22</v>
      </c>
      <c r="G7" s="117" t="s">
        <v>21</v>
      </c>
      <c r="H7" s="116" t="s">
        <v>17</v>
      </c>
      <c r="I7" s="561"/>
      <c r="J7" s="119" t="s">
        <v>22</v>
      </c>
      <c r="K7" s="116" t="s">
        <v>21</v>
      </c>
      <c r="L7" s="117" t="s">
        <v>17</v>
      </c>
      <c r="M7" s="559"/>
      <c r="N7" s="118" t="s">
        <v>22</v>
      </c>
      <c r="O7" s="117" t="s">
        <v>21</v>
      </c>
      <c r="P7" s="116" t="s">
        <v>17</v>
      </c>
      <c r="Q7" s="559"/>
    </row>
    <row r="8" spans="1:17" s="212" customFormat="1" ht="18" customHeight="1" thickBot="1">
      <c r="A8" s="219" t="s">
        <v>51</v>
      </c>
      <c r="B8" s="218">
        <f>SUM(B9:B49)</f>
        <v>12160.972000000002</v>
      </c>
      <c r="C8" s="214">
        <f>SUM(C9:C49)</f>
        <v>1509.9099999999999</v>
      </c>
      <c r="D8" s="214">
        <f>C8+B8</f>
        <v>13670.882000000001</v>
      </c>
      <c r="E8" s="215">
        <f>D8/$D$8</f>
        <v>1</v>
      </c>
      <c r="F8" s="214">
        <f>SUM(F9:F49)</f>
        <v>13383.345999999998</v>
      </c>
      <c r="G8" s="214">
        <f>SUM(G9:G49)</f>
        <v>1036.842</v>
      </c>
      <c r="H8" s="214">
        <f>G8+F8</f>
        <v>14420.187999999998</v>
      </c>
      <c r="I8" s="217">
        <f>(D8/H8-1)</f>
        <v>-0.05196229064419944</v>
      </c>
      <c r="J8" s="216">
        <f>SUM(J9:J49)</f>
        <v>126536.20300000007</v>
      </c>
      <c r="K8" s="214">
        <f>SUM(K9:K49)</f>
        <v>15412.606000000545</v>
      </c>
      <c r="L8" s="214">
        <f>K8+J8</f>
        <v>141948.80900000062</v>
      </c>
      <c r="M8" s="215">
        <f>(L8/$L$8)</f>
        <v>1</v>
      </c>
      <c r="N8" s="214">
        <f>SUM(N9:N49)</f>
        <v>124108.43500000014</v>
      </c>
      <c r="O8" s="214">
        <f>SUM(O9:O49)</f>
        <v>13355.10200000021</v>
      </c>
      <c r="P8" s="214">
        <f>O8+N8</f>
        <v>137463.53700000036</v>
      </c>
      <c r="Q8" s="213">
        <f>(L8/P8-1)</f>
        <v>0.03262881268652529</v>
      </c>
    </row>
    <row r="9" spans="1:17" s="187" customFormat="1" ht="18" customHeight="1" thickTop="1">
      <c r="A9" s="201" t="s">
        <v>323</v>
      </c>
      <c r="B9" s="200">
        <v>1843.9890000000003</v>
      </c>
      <c r="C9" s="196">
        <v>36.912</v>
      </c>
      <c r="D9" s="196">
        <f>C9+B9</f>
        <v>1880.9010000000003</v>
      </c>
      <c r="E9" s="199">
        <f>D9/$D$8</f>
        <v>0.13758446602055377</v>
      </c>
      <c r="F9" s="197">
        <v>2040.495</v>
      </c>
      <c r="G9" s="196">
        <v>31.801000000000002</v>
      </c>
      <c r="H9" s="196">
        <f>G9+F9</f>
        <v>2072.296</v>
      </c>
      <c r="I9" s="198">
        <f>(D9/H9-1)</f>
        <v>-0.0923589101170873</v>
      </c>
      <c r="J9" s="197">
        <v>20522.26600000001</v>
      </c>
      <c r="K9" s="196">
        <v>804.7599999999998</v>
      </c>
      <c r="L9" s="196">
        <f>K9+J9</f>
        <v>21327.02600000001</v>
      </c>
      <c r="M9" s="198">
        <f>(L9/$L$8)</f>
        <v>0.15024448708125418</v>
      </c>
      <c r="N9" s="197">
        <v>19183.453999999998</v>
      </c>
      <c r="O9" s="196">
        <v>287.49899999999997</v>
      </c>
      <c r="P9" s="196">
        <f>O9+N9</f>
        <v>19470.952999999998</v>
      </c>
      <c r="Q9" s="195">
        <f>(L9/P9-1)</f>
        <v>0.09532522624855666</v>
      </c>
    </row>
    <row r="10" spans="1:17" s="187" customFormat="1" ht="18" customHeight="1">
      <c r="A10" s="201" t="s">
        <v>326</v>
      </c>
      <c r="B10" s="200">
        <v>1507.6750000000002</v>
      </c>
      <c r="C10" s="196">
        <v>14.512</v>
      </c>
      <c r="D10" s="196">
        <f>C10+B10</f>
        <v>1522.1870000000001</v>
      </c>
      <c r="E10" s="199">
        <f>D10/$D$8</f>
        <v>0.11134519338254839</v>
      </c>
      <c r="F10" s="197">
        <v>2078.998</v>
      </c>
      <c r="G10" s="196">
        <v>0.839</v>
      </c>
      <c r="H10" s="196">
        <f>G10+F10</f>
        <v>2079.837</v>
      </c>
      <c r="I10" s="198">
        <f>(D10/H10-1)</f>
        <v>-0.26812197302000107</v>
      </c>
      <c r="J10" s="197">
        <v>16366.225000000006</v>
      </c>
      <c r="K10" s="196">
        <v>120.70100000000001</v>
      </c>
      <c r="L10" s="196">
        <f>K10+J10</f>
        <v>16486.926000000007</v>
      </c>
      <c r="M10" s="198">
        <f>(L10/$L$8)</f>
        <v>0.11614698366366663</v>
      </c>
      <c r="N10" s="197">
        <v>18331.31999999999</v>
      </c>
      <c r="O10" s="196">
        <v>122.58400000000003</v>
      </c>
      <c r="P10" s="196">
        <f>O10+N10</f>
        <v>18453.903999999988</v>
      </c>
      <c r="Q10" s="195">
        <f>(L10/P10-1)</f>
        <v>-0.10658871965520045</v>
      </c>
    </row>
    <row r="11" spans="1:17" s="187" customFormat="1" ht="18" customHeight="1">
      <c r="A11" s="201" t="s">
        <v>324</v>
      </c>
      <c r="B11" s="200">
        <v>1491.166</v>
      </c>
      <c r="C11" s="196">
        <v>9.957</v>
      </c>
      <c r="D11" s="196">
        <f>C11+B11</f>
        <v>1501.123</v>
      </c>
      <c r="E11" s="199">
        <f>D11/$D$8</f>
        <v>0.1098044003305712</v>
      </c>
      <c r="F11" s="197">
        <v>2067.504</v>
      </c>
      <c r="G11" s="196">
        <v>0.583</v>
      </c>
      <c r="H11" s="196">
        <f>G11+F11</f>
        <v>2068.087</v>
      </c>
      <c r="I11" s="198">
        <f>(D11/H11-1)</f>
        <v>-0.274149008238048</v>
      </c>
      <c r="J11" s="197">
        <v>18118.565</v>
      </c>
      <c r="K11" s="196">
        <v>75.48400000000001</v>
      </c>
      <c r="L11" s="196">
        <f>K11+J11</f>
        <v>18194.049</v>
      </c>
      <c r="M11" s="198">
        <f>(L11/$L$8)</f>
        <v>0.12817331211281893</v>
      </c>
      <c r="N11" s="197">
        <v>17951.707999999995</v>
      </c>
      <c r="O11" s="196">
        <v>72.571</v>
      </c>
      <c r="P11" s="196">
        <f>O11+N11</f>
        <v>18024.278999999995</v>
      </c>
      <c r="Q11" s="195">
        <f>(L11/P11-1)</f>
        <v>0.009418962056679359</v>
      </c>
    </row>
    <row r="12" spans="1:17" s="187" customFormat="1" ht="18" customHeight="1">
      <c r="A12" s="201" t="s">
        <v>350</v>
      </c>
      <c r="B12" s="200">
        <v>1121.841</v>
      </c>
      <c r="C12" s="196">
        <v>0.4</v>
      </c>
      <c r="D12" s="196">
        <f>C12+B12</f>
        <v>1122.241</v>
      </c>
      <c r="E12" s="199">
        <f>D12/$D$8</f>
        <v>0.08208987540087025</v>
      </c>
      <c r="F12" s="197">
        <v>1045.768</v>
      </c>
      <c r="G12" s="196">
        <v>0.4</v>
      </c>
      <c r="H12" s="196">
        <f>G12+F12</f>
        <v>1046.1680000000001</v>
      </c>
      <c r="I12" s="198">
        <f>(D12/H12-1)</f>
        <v>0.07271585443255746</v>
      </c>
      <c r="J12" s="197">
        <v>13016.626000000004</v>
      </c>
      <c r="K12" s="196">
        <v>16.282</v>
      </c>
      <c r="L12" s="196">
        <f>K12+J12</f>
        <v>13032.908000000003</v>
      </c>
      <c r="M12" s="198">
        <f>(L12/$L$8)</f>
        <v>0.0918141412514419</v>
      </c>
      <c r="N12" s="197">
        <v>13105.464999999997</v>
      </c>
      <c r="O12" s="196">
        <v>4.380000000000001</v>
      </c>
      <c r="P12" s="196">
        <f>O12+N12</f>
        <v>13109.844999999996</v>
      </c>
      <c r="Q12" s="195">
        <f>(L12/P12-1)</f>
        <v>-0.005868642993108852</v>
      </c>
    </row>
    <row r="13" spans="1:17" s="187" customFormat="1" ht="18" customHeight="1">
      <c r="A13" s="201" t="s">
        <v>330</v>
      </c>
      <c r="B13" s="200">
        <v>803.884</v>
      </c>
      <c r="C13" s="196">
        <v>130.844</v>
      </c>
      <c r="D13" s="196">
        <f aca="true" t="shared" si="0" ref="D13:D30">C13+B13</f>
        <v>934.7280000000001</v>
      </c>
      <c r="E13" s="199">
        <f aca="true" t="shared" si="1" ref="E13:E30">D13/$D$8</f>
        <v>0.06837364260769714</v>
      </c>
      <c r="F13" s="197">
        <v>651.9250000000001</v>
      </c>
      <c r="G13" s="196">
        <v>39.04</v>
      </c>
      <c r="H13" s="196">
        <f aca="true" t="shared" si="2" ref="H13:H30">G13+F13</f>
        <v>690.965</v>
      </c>
      <c r="I13" s="198">
        <f aca="true" t="shared" si="3" ref="I13:I30">(D13/H13-1)</f>
        <v>0.3527863205806372</v>
      </c>
      <c r="J13" s="197">
        <v>7371.527000000001</v>
      </c>
      <c r="K13" s="196">
        <v>812.9899999999999</v>
      </c>
      <c r="L13" s="196">
        <f aca="true" t="shared" si="4" ref="L13:L30">K13+J13</f>
        <v>8184.517000000001</v>
      </c>
      <c r="M13" s="198">
        <f aca="true" t="shared" si="5" ref="M13:M30">(L13/$L$8)</f>
        <v>0.05765822945368964</v>
      </c>
      <c r="N13" s="197">
        <v>5486.656</v>
      </c>
      <c r="O13" s="196">
        <v>597.4960000000002</v>
      </c>
      <c r="P13" s="196">
        <f aca="true" t="shared" si="6" ref="P13:P30">O13+N13</f>
        <v>6084.152</v>
      </c>
      <c r="Q13" s="195">
        <f aca="true" t="shared" si="7" ref="Q13:Q30">(L13/P13-1)</f>
        <v>0.34521902148401296</v>
      </c>
    </row>
    <row r="14" spans="1:17" s="187" customFormat="1" ht="18" customHeight="1">
      <c r="A14" s="201" t="s">
        <v>325</v>
      </c>
      <c r="B14" s="200">
        <v>832.1809999999999</v>
      </c>
      <c r="C14" s="196">
        <v>2.3449999999999998</v>
      </c>
      <c r="D14" s="196">
        <f aca="true" t="shared" si="8" ref="D14:D22">C14+B14</f>
        <v>834.526</v>
      </c>
      <c r="E14" s="199">
        <f aca="true" t="shared" si="9" ref="E14:E22">D14/$D$8</f>
        <v>0.06104404968165184</v>
      </c>
      <c r="F14" s="197">
        <v>700.73</v>
      </c>
      <c r="G14" s="196">
        <v>1.6</v>
      </c>
      <c r="H14" s="196">
        <f aca="true" t="shared" si="10" ref="H14:H22">G14+F14</f>
        <v>702.33</v>
      </c>
      <c r="I14" s="198">
        <f aca="true" t="shared" si="11" ref="I14:I22">(D14/H14-1)</f>
        <v>0.18822490851878726</v>
      </c>
      <c r="J14" s="197">
        <v>7421.682</v>
      </c>
      <c r="K14" s="196">
        <v>26.582</v>
      </c>
      <c r="L14" s="196">
        <f aca="true" t="shared" si="12" ref="L14:L22">K14+J14</f>
        <v>7448.264</v>
      </c>
      <c r="M14" s="198">
        <f aca="true" t="shared" si="13" ref="M14:M22">(L14/$L$8)</f>
        <v>0.052471479348586626</v>
      </c>
      <c r="N14" s="197">
        <v>6515.06</v>
      </c>
      <c r="O14" s="196">
        <v>24.423999999999996</v>
      </c>
      <c r="P14" s="196">
        <f aca="true" t="shared" si="14" ref="P14:P22">O14+N14</f>
        <v>6539.484</v>
      </c>
      <c r="Q14" s="195">
        <f aca="true" t="shared" si="15" ref="Q14:Q22">(L14/P14-1)</f>
        <v>0.13896815100396287</v>
      </c>
    </row>
    <row r="15" spans="1:17" s="187" customFormat="1" ht="18" customHeight="1">
      <c r="A15" s="201" t="s">
        <v>332</v>
      </c>
      <c r="B15" s="200">
        <v>404.945</v>
      </c>
      <c r="C15" s="196">
        <v>1.276</v>
      </c>
      <c r="D15" s="196">
        <f t="shared" si="8"/>
        <v>406.221</v>
      </c>
      <c r="E15" s="199">
        <f t="shared" si="9"/>
        <v>0.029714322748159185</v>
      </c>
      <c r="F15" s="197">
        <v>439.5060000000001</v>
      </c>
      <c r="G15" s="196">
        <v>2.886</v>
      </c>
      <c r="H15" s="196">
        <f t="shared" si="10"/>
        <v>442.3920000000001</v>
      </c>
      <c r="I15" s="198">
        <f t="shared" si="11"/>
        <v>-0.08176232843270248</v>
      </c>
      <c r="J15" s="197">
        <v>3878.296999999999</v>
      </c>
      <c r="K15" s="196">
        <v>40.873000000000005</v>
      </c>
      <c r="L15" s="196">
        <f t="shared" si="12"/>
        <v>3919.169999999999</v>
      </c>
      <c r="M15" s="198">
        <f t="shared" si="13"/>
        <v>0.027609742044401246</v>
      </c>
      <c r="N15" s="197">
        <v>3380.071</v>
      </c>
      <c r="O15" s="196">
        <v>63.72200000000001</v>
      </c>
      <c r="P15" s="196">
        <f t="shared" si="14"/>
        <v>3443.793</v>
      </c>
      <c r="Q15" s="195">
        <f t="shared" si="15"/>
        <v>0.13803878456109264</v>
      </c>
    </row>
    <row r="16" spans="1:17" s="187" customFormat="1" ht="18" customHeight="1">
      <c r="A16" s="201" t="s">
        <v>328</v>
      </c>
      <c r="B16" s="200">
        <v>317.339</v>
      </c>
      <c r="C16" s="196">
        <v>0.12</v>
      </c>
      <c r="D16" s="196">
        <f t="shared" si="8"/>
        <v>317.459</v>
      </c>
      <c r="E16" s="199">
        <f t="shared" si="9"/>
        <v>0.023221544886423567</v>
      </c>
      <c r="F16" s="197">
        <v>312.91499999999996</v>
      </c>
      <c r="G16" s="196">
        <v>0.9760000000000001</v>
      </c>
      <c r="H16" s="196">
        <f t="shared" si="10"/>
        <v>313.89099999999996</v>
      </c>
      <c r="I16" s="198">
        <f t="shared" si="11"/>
        <v>0.011367003195376979</v>
      </c>
      <c r="J16" s="197">
        <v>2824.6250000000005</v>
      </c>
      <c r="K16" s="196">
        <v>64.23700000000002</v>
      </c>
      <c r="L16" s="196">
        <f t="shared" si="12"/>
        <v>2888.8620000000005</v>
      </c>
      <c r="M16" s="198">
        <f t="shared" si="13"/>
        <v>0.020351435283969082</v>
      </c>
      <c r="N16" s="197">
        <v>2464.408</v>
      </c>
      <c r="O16" s="196">
        <v>31.359</v>
      </c>
      <c r="P16" s="196">
        <f t="shared" si="14"/>
        <v>2495.767</v>
      </c>
      <c r="Q16" s="195">
        <f t="shared" si="15"/>
        <v>0.15750468693592024</v>
      </c>
    </row>
    <row r="17" spans="1:17" s="187" customFormat="1" ht="18" customHeight="1">
      <c r="A17" s="201" t="s">
        <v>327</v>
      </c>
      <c r="B17" s="200">
        <v>247.075</v>
      </c>
      <c r="C17" s="196">
        <v>9.471</v>
      </c>
      <c r="D17" s="196">
        <f t="shared" si="8"/>
        <v>256.546</v>
      </c>
      <c r="E17" s="199">
        <f t="shared" si="9"/>
        <v>0.018765870409824324</v>
      </c>
      <c r="F17" s="197">
        <v>186.907</v>
      </c>
      <c r="G17" s="196">
        <v>0.647</v>
      </c>
      <c r="H17" s="196">
        <f t="shared" si="10"/>
        <v>187.554</v>
      </c>
      <c r="I17" s="198">
        <f t="shared" si="11"/>
        <v>0.36785139213239915</v>
      </c>
      <c r="J17" s="197">
        <v>2573.127000000001</v>
      </c>
      <c r="K17" s="196">
        <v>17.503999999999998</v>
      </c>
      <c r="L17" s="196">
        <f t="shared" si="12"/>
        <v>2590.6310000000008</v>
      </c>
      <c r="M17" s="198">
        <f t="shared" si="13"/>
        <v>0.018250459572365905</v>
      </c>
      <c r="N17" s="197">
        <v>2079.9180000000006</v>
      </c>
      <c r="O17" s="196">
        <v>20.175000000000008</v>
      </c>
      <c r="P17" s="196">
        <f t="shared" si="14"/>
        <v>2100.0930000000008</v>
      </c>
      <c r="Q17" s="195">
        <f t="shared" si="15"/>
        <v>0.23357917958871344</v>
      </c>
    </row>
    <row r="18" spans="1:17" s="187" customFormat="1" ht="18" customHeight="1">
      <c r="A18" s="201" t="s">
        <v>334</v>
      </c>
      <c r="B18" s="200">
        <v>103.283</v>
      </c>
      <c r="C18" s="196">
        <v>105.512</v>
      </c>
      <c r="D18" s="196">
        <f t="shared" si="8"/>
        <v>208.79500000000002</v>
      </c>
      <c r="E18" s="199">
        <f t="shared" si="9"/>
        <v>0.015272972146200955</v>
      </c>
      <c r="F18" s="197">
        <v>106.952</v>
      </c>
      <c r="G18" s="196">
        <v>71.857</v>
      </c>
      <c r="H18" s="196">
        <f t="shared" si="10"/>
        <v>178.809</v>
      </c>
      <c r="I18" s="198">
        <f t="shared" si="11"/>
        <v>0.16769849392368408</v>
      </c>
      <c r="J18" s="197">
        <v>795.224</v>
      </c>
      <c r="K18" s="196">
        <v>695.3170000000001</v>
      </c>
      <c r="L18" s="196">
        <f t="shared" si="12"/>
        <v>1490.5410000000002</v>
      </c>
      <c r="M18" s="198">
        <f t="shared" si="13"/>
        <v>0.01050055305501009</v>
      </c>
      <c r="N18" s="197">
        <v>971.6929999999998</v>
      </c>
      <c r="O18" s="196">
        <v>548.618</v>
      </c>
      <c r="P18" s="196">
        <f t="shared" si="14"/>
        <v>1520.3109999999997</v>
      </c>
      <c r="Q18" s="195">
        <f t="shared" si="15"/>
        <v>-0.019581519833770544</v>
      </c>
    </row>
    <row r="19" spans="1:17" s="187" customFormat="1" ht="18" customHeight="1">
      <c r="A19" s="201" t="s">
        <v>338</v>
      </c>
      <c r="B19" s="200">
        <v>172.99400000000003</v>
      </c>
      <c r="C19" s="196">
        <v>33.189</v>
      </c>
      <c r="D19" s="196">
        <f t="shared" si="8"/>
        <v>206.18300000000002</v>
      </c>
      <c r="E19" s="199">
        <f t="shared" si="9"/>
        <v>0.015081909126272906</v>
      </c>
      <c r="F19" s="197">
        <v>425.51200000000006</v>
      </c>
      <c r="G19" s="196">
        <v>22.027000000000008</v>
      </c>
      <c r="H19" s="196">
        <f t="shared" si="10"/>
        <v>447.53900000000004</v>
      </c>
      <c r="I19" s="198">
        <f t="shared" si="11"/>
        <v>-0.5392960166600006</v>
      </c>
      <c r="J19" s="197">
        <v>1308.049</v>
      </c>
      <c r="K19" s="196">
        <v>234.772</v>
      </c>
      <c r="L19" s="196">
        <f t="shared" si="12"/>
        <v>1542.821</v>
      </c>
      <c r="M19" s="198">
        <f t="shared" si="13"/>
        <v>0.010868854841888763</v>
      </c>
      <c r="N19" s="197">
        <v>3582.6690000000003</v>
      </c>
      <c r="O19" s="196">
        <v>289.5570000000001</v>
      </c>
      <c r="P19" s="196">
        <f t="shared" si="14"/>
        <v>3872.2260000000006</v>
      </c>
      <c r="Q19" s="195">
        <f t="shared" si="15"/>
        <v>-0.6015674188438382</v>
      </c>
    </row>
    <row r="20" spans="1:17" s="187" customFormat="1" ht="18" customHeight="1">
      <c r="A20" s="201" t="s">
        <v>331</v>
      </c>
      <c r="B20" s="200">
        <v>198.739</v>
      </c>
      <c r="C20" s="196">
        <v>5.23</v>
      </c>
      <c r="D20" s="196">
        <f t="shared" si="8"/>
        <v>203.969</v>
      </c>
      <c r="E20" s="199">
        <f t="shared" si="9"/>
        <v>0.014919959077987797</v>
      </c>
      <c r="F20" s="197">
        <v>255.37</v>
      </c>
      <c r="G20" s="196">
        <v>2.3379999999999996</v>
      </c>
      <c r="H20" s="196">
        <f t="shared" si="10"/>
        <v>257.708</v>
      </c>
      <c r="I20" s="198">
        <f t="shared" si="11"/>
        <v>-0.2085267046424637</v>
      </c>
      <c r="J20" s="197">
        <v>2187.902</v>
      </c>
      <c r="K20" s="196">
        <v>24.302999999999997</v>
      </c>
      <c r="L20" s="196">
        <f t="shared" si="12"/>
        <v>2212.205</v>
      </c>
      <c r="M20" s="198">
        <f t="shared" si="13"/>
        <v>0.015584526672569618</v>
      </c>
      <c r="N20" s="197">
        <v>1832.8859999999997</v>
      </c>
      <c r="O20" s="196">
        <v>9.383</v>
      </c>
      <c r="P20" s="196">
        <f t="shared" si="14"/>
        <v>1842.2689999999998</v>
      </c>
      <c r="Q20" s="195">
        <f t="shared" si="15"/>
        <v>0.20080455134402198</v>
      </c>
    </row>
    <row r="21" spans="1:17" s="187" customFormat="1" ht="18" customHeight="1">
      <c r="A21" s="201" t="s">
        <v>333</v>
      </c>
      <c r="B21" s="200">
        <v>190.108</v>
      </c>
      <c r="C21" s="196">
        <v>0</v>
      </c>
      <c r="D21" s="196">
        <f t="shared" si="8"/>
        <v>190.108</v>
      </c>
      <c r="E21" s="199">
        <f t="shared" si="9"/>
        <v>0.013906052294211886</v>
      </c>
      <c r="F21" s="197">
        <v>241.44200000000004</v>
      </c>
      <c r="G21" s="196">
        <v>53.952000000000005</v>
      </c>
      <c r="H21" s="196">
        <f t="shared" si="10"/>
        <v>295.39400000000006</v>
      </c>
      <c r="I21" s="198">
        <f t="shared" si="11"/>
        <v>-0.3564256552265789</v>
      </c>
      <c r="J21" s="197">
        <v>1513.3429999999996</v>
      </c>
      <c r="K21" s="196">
        <v>31.249</v>
      </c>
      <c r="L21" s="196">
        <f t="shared" si="12"/>
        <v>1544.5919999999996</v>
      </c>
      <c r="M21" s="198">
        <f t="shared" si="13"/>
        <v>0.010881331170591174</v>
      </c>
      <c r="N21" s="197">
        <v>1023.1289999999998</v>
      </c>
      <c r="O21" s="196">
        <v>64.34899999999999</v>
      </c>
      <c r="P21" s="196">
        <f t="shared" si="14"/>
        <v>1087.4779999999998</v>
      </c>
      <c r="Q21" s="195">
        <f t="shared" si="15"/>
        <v>0.42034321613862513</v>
      </c>
    </row>
    <row r="22" spans="1:17" s="187" customFormat="1" ht="18" customHeight="1">
      <c r="A22" s="201" t="s">
        <v>335</v>
      </c>
      <c r="B22" s="200">
        <v>158.644</v>
      </c>
      <c r="C22" s="196">
        <v>0</v>
      </c>
      <c r="D22" s="196">
        <f t="shared" si="8"/>
        <v>158.644</v>
      </c>
      <c r="E22" s="199">
        <f t="shared" si="9"/>
        <v>0.011604518274680448</v>
      </c>
      <c r="F22" s="197">
        <v>68.268</v>
      </c>
      <c r="G22" s="196"/>
      <c r="H22" s="196">
        <f t="shared" si="10"/>
        <v>68.268</v>
      </c>
      <c r="I22" s="198">
        <f t="shared" si="11"/>
        <v>1.3238413312239996</v>
      </c>
      <c r="J22" s="197">
        <v>1932.78</v>
      </c>
      <c r="K22" s="196">
        <v>5.48</v>
      </c>
      <c r="L22" s="196">
        <f t="shared" si="12"/>
        <v>1938.26</v>
      </c>
      <c r="M22" s="198">
        <f t="shared" si="13"/>
        <v>0.013654640807870332</v>
      </c>
      <c r="N22" s="197">
        <v>943.3429999999997</v>
      </c>
      <c r="O22" s="196">
        <v>0.136</v>
      </c>
      <c r="P22" s="196">
        <f t="shared" si="14"/>
        <v>943.4789999999997</v>
      </c>
      <c r="Q22" s="195">
        <f t="shared" si="15"/>
        <v>1.05437534910687</v>
      </c>
    </row>
    <row r="23" spans="1:17" s="187" customFormat="1" ht="18" customHeight="1">
      <c r="A23" s="201" t="s">
        <v>336</v>
      </c>
      <c r="B23" s="200">
        <v>143.474</v>
      </c>
      <c r="C23" s="196">
        <v>7.3</v>
      </c>
      <c r="D23" s="196">
        <f t="shared" si="0"/>
        <v>150.774</v>
      </c>
      <c r="E23" s="199">
        <f t="shared" si="1"/>
        <v>0.011028842177117758</v>
      </c>
      <c r="F23" s="197">
        <v>162.054</v>
      </c>
      <c r="G23" s="196">
        <v>0.2</v>
      </c>
      <c r="H23" s="196">
        <f t="shared" si="2"/>
        <v>162.254</v>
      </c>
      <c r="I23" s="198">
        <f t="shared" si="3"/>
        <v>-0.07075326340182675</v>
      </c>
      <c r="J23" s="197">
        <v>1572.6889999999999</v>
      </c>
      <c r="K23" s="196">
        <v>40.65900000000001</v>
      </c>
      <c r="L23" s="196">
        <f t="shared" si="4"/>
        <v>1613.348</v>
      </c>
      <c r="M23" s="198">
        <f t="shared" si="5"/>
        <v>0.011365702969723352</v>
      </c>
      <c r="N23" s="197">
        <v>1901.0130000000008</v>
      </c>
      <c r="O23" s="196">
        <v>23.936000000000003</v>
      </c>
      <c r="P23" s="196">
        <f t="shared" si="6"/>
        <v>1924.9490000000008</v>
      </c>
      <c r="Q23" s="195">
        <f t="shared" si="7"/>
        <v>-0.16187493798537034</v>
      </c>
    </row>
    <row r="24" spans="1:17" s="187" customFormat="1" ht="18" customHeight="1">
      <c r="A24" s="201" t="s">
        <v>346</v>
      </c>
      <c r="B24" s="200">
        <v>150.55599999999998</v>
      </c>
      <c r="C24" s="196">
        <v>0.092</v>
      </c>
      <c r="D24" s="196">
        <f t="shared" si="0"/>
        <v>150.648</v>
      </c>
      <c r="E24" s="199">
        <f t="shared" si="1"/>
        <v>0.011019625507703159</v>
      </c>
      <c r="F24" s="197">
        <v>120.58600000000001</v>
      </c>
      <c r="G24" s="196">
        <v>1.146</v>
      </c>
      <c r="H24" s="196">
        <f t="shared" si="2"/>
        <v>121.73200000000001</v>
      </c>
      <c r="I24" s="198">
        <f t="shared" si="3"/>
        <v>0.23753819866592174</v>
      </c>
      <c r="J24" s="197">
        <v>1405.852</v>
      </c>
      <c r="K24" s="196">
        <v>4.273000000000001</v>
      </c>
      <c r="L24" s="196">
        <f t="shared" si="4"/>
        <v>1410.125</v>
      </c>
      <c r="M24" s="198">
        <f t="shared" si="5"/>
        <v>0.009934038967526624</v>
      </c>
      <c r="N24" s="197">
        <v>822.404</v>
      </c>
      <c r="O24" s="196">
        <v>14.490999999999996</v>
      </c>
      <c r="P24" s="196">
        <f t="shared" si="6"/>
        <v>836.895</v>
      </c>
      <c r="Q24" s="195">
        <f t="shared" si="7"/>
        <v>0.6849485299828533</v>
      </c>
    </row>
    <row r="25" spans="1:17" s="187" customFormat="1" ht="18" customHeight="1">
      <c r="A25" s="201" t="s">
        <v>357</v>
      </c>
      <c r="B25" s="200">
        <v>141.042</v>
      </c>
      <c r="C25" s="196">
        <v>8.741999999999999</v>
      </c>
      <c r="D25" s="196">
        <f t="shared" si="0"/>
        <v>149.784</v>
      </c>
      <c r="E25" s="199">
        <f t="shared" si="1"/>
        <v>0.01095642548886019</v>
      </c>
      <c r="F25" s="197">
        <v>95.87100000000001</v>
      </c>
      <c r="G25" s="196">
        <v>1.4729999999999999</v>
      </c>
      <c r="H25" s="196">
        <f t="shared" si="2"/>
        <v>97.34400000000001</v>
      </c>
      <c r="I25" s="198">
        <f t="shared" si="3"/>
        <v>0.5387080867850096</v>
      </c>
      <c r="J25" s="197">
        <v>1202.803</v>
      </c>
      <c r="K25" s="196">
        <v>49.13099999999999</v>
      </c>
      <c r="L25" s="196">
        <f t="shared" si="4"/>
        <v>1251.9340000000002</v>
      </c>
      <c r="M25" s="198">
        <f t="shared" si="5"/>
        <v>0.008819616091319194</v>
      </c>
      <c r="N25" s="197">
        <v>1466.5049999999994</v>
      </c>
      <c r="O25" s="196">
        <v>74.133</v>
      </c>
      <c r="P25" s="196">
        <f t="shared" si="6"/>
        <v>1540.6379999999995</v>
      </c>
      <c r="Q25" s="195">
        <f t="shared" si="7"/>
        <v>-0.18739249583614015</v>
      </c>
    </row>
    <row r="26" spans="1:17" s="187" customFormat="1" ht="18" customHeight="1">
      <c r="A26" s="201" t="s">
        <v>343</v>
      </c>
      <c r="B26" s="200">
        <v>72.257</v>
      </c>
      <c r="C26" s="196">
        <v>50.188</v>
      </c>
      <c r="D26" s="196">
        <f t="shared" si="0"/>
        <v>122.44500000000001</v>
      </c>
      <c r="E26" s="199">
        <f t="shared" si="1"/>
        <v>0.008956627670401953</v>
      </c>
      <c r="F26" s="197">
        <v>63.73800000000001</v>
      </c>
      <c r="G26" s="196">
        <v>43.399</v>
      </c>
      <c r="H26" s="196">
        <f t="shared" si="2"/>
        <v>107.137</v>
      </c>
      <c r="I26" s="198">
        <f t="shared" si="3"/>
        <v>0.14288247757544092</v>
      </c>
      <c r="J26" s="197">
        <v>581.9210000000002</v>
      </c>
      <c r="K26" s="196">
        <v>447.22999999999996</v>
      </c>
      <c r="L26" s="196">
        <f t="shared" si="4"/>
        <v>1029.151</v>
      </c>
      <c r="M26" s="198">
        <f t="shared" si="5"/>
        <v>0.007250155934735568</v>
      </c>
      <c r="N26" s="197">
        <v>516.1100000000001</v>
      </c>
      <c r="O26" s="196">
        <v>359.864</v>
      </c>
      <c r="P26" s="196">
        <f t="shared" si="6"/>
        <v>875.9740000000002</v>
      </c>
      <c r="Q26" s="195">
        <f t="shared" si="7"/>
        <v>0.17486477909161668</v>
      </c>
    </row>
    <row r="27" spans="1:17" s="187" customFormat="1" ht="18" customHeight="1">
      <c r="A27" s="201" t="s">
        <v>340</v>
      </c>
      <c r="B27" s="200">
        <v>102.451</v>
      </c>
      <c r="C27" s="196">
        <v>1.1</v>
      </c>
      <c r="D27" s="196">
        <f t="shared" si="0"/>
        <v>103.55099999999999</v>
      </c>
      <c r="E27" s="199">
        <f t="shared" si="1"/>
        <v>0.007574566147231757</v>
      </c>
      <c r="F27" s="197">
        <v>84.199</v>
      </c>
      <c r="G27" s="196">
        <v>0.21400000000000002</v>
      </c>
      <c r="H27" s="196">
        <f t="shared" si="2"/>
        <v>84.413</v>
      </c>
      <c r="I27" s="198">
        <f t="shared" si="3"/>
        <v>0.22671863338585285</v>
      </c>
      <c r="J27" s="197">
        <v>962.5969999999999</v>
      </c>
      <c r="K27" s="196">
        <v>9.183</v>
      </c>
      <c r="L27" s="196">
        <f t="shared" si="4"/>
        <v>971.7799999999999</v>
      </c>
      <c r="M27" s="198">
        <f t="shared" si="5"/>
        <v>0.006845989105833185</v>
      </c>
      <c r="N27" s="197">
        <v>727.0929999999998</v>
      </c>
      <c r="O27" s="196">
        <v>30.396</v>
      </c>
      <c r="P27" s="196">
        <f t="shared" si="6"/>
        <v>757.4889999999998</v>
      </c>
      <c r="Q27" s="195">
        <f t="shared" si="7"/>
        <v>0.28289651730916243</v>
      </c>
    </row>
    <row r="28" spans="1:17" s="187" customFormat="1" ht="18" customHeight="1">
      <c r="A28" s="201" t="s">
        <v>348</v>
      </c>
      <c r="B28" s="200">
        <v>62.819</v>
      </c>
      <c r="C28" s="196">
        <v>0</v>
      </c>
      <c r="D28" s="196">
        <f t="shared" si="0"/>
        <v>62.819</v>
      </c>
      <c r="E28" s="199">
        <f t="shared" si="1"/>
        <v>0.00459509488853755</v>
      </c>
      <c r="F28" s="197">
        <v>12.971</v>
      </c>
      <c r="G28" s="196"/>
      <c r="H28" s="196">
        <f t="shared" si="2"/>
        <v>12.971</v>
      </c>
      <c r="I28" s="198">
        <f t="shared" si="3"/>
        <v>3.843034461491019</v>
      </c>
      <c r="J28" s="197">
        <v>498.516</v>
      </c>
      <c r="K28" s="196">
        <v>0.1</v>
      </c>
      <c r="L28" s="196">
        <f t="shared" si="4"/>
        <v>498.61600000000004</v>
      </c>
      <c r="M28" s="198">
        <f t="shared" si="5"/>
        <v>0.0035126465907861044</v>
      </c>
      <c r="N28" s="197">
        <v>142.74200000000002</v>
      </c>
      <c r="O28" s="196">
        <v>0.3</v>
      </c>
      <c r="P28" s="196">
        <f t="shared" si="6"/>
        <v>143.04200000000003</v>
      </c>
      <c r="Q28" s="195">
        <f t="shared" si="7"/>
        <v>2.4858013730233073</v>
      </c>
    </row>
    <row r="29" spans="1:17" s="187" customFormat="1" ht="18" customHeight="1">
      <c r="A29" s="201" t="s">
        <v>342</v>
      </c>
      <c r="B29" s="200">
        <v>45.078</v>
      </c>
      <c r="C29" s="196">
        <v>15.255</v>
      </c>
      <c r="D29" s="196">
        <f t="shared" si="0"/>
        <v>60.333000000000006</v>
      </c>
      <c r="E29" s="199">
        <f t="shared" si="1"/>
        <v>0.004413248538024101</v>
      </c>
      <c r="F29" s="197">
        <v>38.196</v>
      </c>
      <c r="G29" s="196">
        <v>6.54</v>
      </c>
      <c r="H29" s="196">
        <f t="shared" si="2"/>
        <v>44.736</v>
      </c>
      <c r="I29" s="198">
        <f t="shared" si="3"/>
        <v>0.34864538626609454</v>
      </c>
      <c r="J29" s="197">
        <v>514.153</v>
      </c>
      <c r="K29" s="196">
        <v>76.62299999999999</v>
      </c>
      <c r="L29" s="196">
        <f t="shared" si="4"/>
        <v>590.7760000000001</v>
      </c>
      <c r="M29" s="198">
        <f t="shared" si="5"/>
        <v>0.004161894729247059</v>
      </c>
      <c r="N29" s="197">
        <v>428.0079999999999</v>
      </c>
      <c r="O29" s="196">
        <v>115.32700000000001</v>
      </c>
      <c r="P29" s="196">
        <f t="shared" si="6"/>
        <v>543.3349999999999</v>
      </c>
      <c r="Q29" s="195">
        <f t="shared" si="7"/>
        <v>0.08731445609062582</v>
      </c>
    </row>
    <row r="30" spans="1:17" s="187" customFormat="1" ht="18" customHeight="1">
      <c r="A30" s="201" t="s">
        <v>364</v>
      </c>
      <c r="B30" s="200">
        <v>1.229</v>
      </c>
      <c r="C30" s="196">
        <v>55.773999999999994</v>
      </c>
      <c r="D30" s="196">
        <f t="shared" si="0"/>
        <v>57.00299999999999</v>
      </c>
      <c r="E30" s="199">
        <f t="shared" si="1"/>
        <v>0.004169665132066826</v>
      </c>
      <c r="F30" s="197"/>
      <c r="G30" s="196">
        <v>18.94</v>
      </c>
      <c r="H30" s="196">
        <f t="shared" si="2"/>
        <v>18.94</v>
      </c>
      <c r="I30" s="198">
        <f t="shared" si="3"/>
        <v>2.0096620908130935</v>
      </c>
      <c r="J30" s="197">
        <v>4.613</v>
      </c>
      <c r="K30" s="196">
        <v>377.907</v>
      </c>
      <c r="L30" s="196">
        <f t="shared" si="4"/>
        <v>382.52</v>
      </c>
      <c r="M30" s="198">
        <f t="shared" si="5"/>
        <v>0.002694774283030429</v>
      </c>
      <c r="N30" s="197">
        <v>18.23</v>
      </c>
      <c r="O30" s="196">
        <v>187.39800000000002</v>
      </c>
      <c r="P30" s="196">
        <f t="shared" si="6"/>
        <v>205.62800000000001</v>
      </c>
      <c r="Q30" s="195">
        <f t="shared" si="7"/>
        <v>0.8602524947964283</v>
      </c>
    </row>
    <row r="31" spans="1:17" s="187" customFormat="1" ht="18" customHeight="1">
      <c r="A31" s="201" t="s">
        <v>359</v>
      </c>
      <c r="B31" s="200">
        <v>49.423</v>
      </c>
      <c r="C31" s="196">
        <v>0</v>
      </c>
      <c r="D31" s="196">
        <f aca="true" t="shared" si="16" ref="D31:D39">C31+B31</f>
        <v>49.423</v>
      </c>
      <c r="E31" s="199">
        <f aca="true" t="shared" si="17" ref="E31:E39">D31/$D$8</f>
        <v>0.0036152020037917084</v>
      </c>
      <c r="F31" s="197">
        <v>30.588</v>
      </c>
      <c r="G31" s="196"/>
      <c r="H31" s="196">
        <f aca="true" t="shared" si="18" ref="H31:H39">G31+F31</f>
        <v>30.588</v>
      </c>
      <c r="I31" s="198">
        <f aca="true" t="shared" si="19" ref="I31:I39">(D31/H31-1)</f>
        <v>0.6157643520334772</v>
      </c>
      <c r="J31" s="197">
        <v>470.124</v>
      </c>
      <c r="K31" s="196">
        <v>0.30000000000000004</v>
      </c>
      <c r="L31" s="196">
        <f aca="true" t="shared" si="20" ref="L31:L39">K31+J31</f>
        <v>470.42400000000004</v>
      </c>
      <c r="M31" s="198">
        <f aca="true" t="shared" si="21" ref="M31:M39">(L31/$L$8)</f>
        <v>0.0033140397817638468</v>
      </c>
      <c r="N31" s="197">
        <v>471.08</v>
      </c>
      <c r="O31" s="196">
        <v>0.71</v>
      </c>
      <c r="P31" s="196">
        <f aca="true" t="shared" si="22" ref="P31:P39">O31+N31</f>
        <v>471.78999999999996</v>
      </c>
      <c r="Q31" s="195">
        <f aca="true" t="shared" si="23" ref="Q31:Q39">(L31/P31-1)</f>
        <v>-0.002895355984654069</v>
      </c>
    </row>
    <row r="32" spans="1:17" s="187" customFormat="1" ht="18" customHeight="1">
      <c r="A32" s="201" t="s">
        <v>329</v>
      </c>
      <c r="B32" s="200">
        <v>48.117000000000004</v>
      </c>
      <c r="C32" s="196">
        <v>0</v>
      </c>
      <c r="D32" s="196">
        <f t="shared" si="16"/>
        <v>48.117000000000004</v>
      </c>
      <c r="E32" s="199">
        <f t="shared" si="17"/>
        <v>0.0035196704938276844</v>
      </c>
      <c r="F32" s="197">
        <v>23.742</v>
      </c>
      <c r="G32" s="196"/>
      <c r="H32" s="196">
        <f t="shared" si="18"/>
        <v>23.742</v>
      </c>
      <c r="I32" s="198">
        <f t="shared" si="19"/>
        <v>1.0266616123325751</v>
      </c>
      <c r="J32" s="197">
        <v>397.60600000000005</v>
      </c>
      <c r="K32" s="196">
        <v>1.031</v>
      </c>
      <c r="L32" s="196">
        <f t="shared" si="20"/>
        <v>398.63700000000006</v>
      </c>
      <c r="M32" s="198">
        <f t="shared" si="21"/>
        <v>0.002808315214536237</v>
      </c>
      <c r="N32" s="197">
        <v>162.968</v>
      </c>
      <c r="O32" s="196">
        <v>0.495</v>
      </c>
      <c r="P32" s="196">
        <f t="shared" si="22"/>
        <v>163.463</v>
      </c>
      <c r="Q32" s="195">
        <f t="shared" si="23"/>
        <v>1.4386986657531065</v>
      </c>
    </row>
    <row r="33" spans="1:17" s="187" customFormat="1" ht="18" customHeight="1">
      <c r="A33" s="201" t="s">
        <v>358</v>
      </c>
      <c r="B33" s="200">
        <v>46.334</v>
      </c>
      <c r="C33" s="196">
        <v>1.27</v>
      </c>
      <c r="D33" s="196">
        <f t="shared" si="16"/>
        <v>47.604000000000006</v>
      </c>
      <c r="E33" s="199">
        <f t="shared" si="17"/>
        <v>0.0034821454826396716</v>
      </c>
      <c r="F33" s="197">
        <v>57.459</v>
      </c>
      <c r="G33" s="196">
        <v>0.85</v>
      </c>
      <c r="H33" s="196">
        <f t="shared" si="18"/>
        <v>58.309000000000005</v>
      </c>
      <c r="I33" s="198">
        <f t="shared" si="19"/>
        <v>-0.183590869334065</v>
      </c>
      <c r="J33" s="197">
        <v>556.0179999999999</v>
      </c>
      <c r="K33" s="196">
        <v>27.247</v>
      </c>
      <c r="L33" s="196">
        <f t="shared" si="20"/>
        <v>583.2649999999999</v>
      </c>
      <c r="M33" s="198">
        <f t="shared" si="21"/>
        <v>0.0041089812877542166</v>
      </c>
      <c r="N33" s="197">
        <v>468.95699999999994</v>
      </c>
      <c r="O33" s="196">
        <v>14.799999999999999</v>
      </c>
      <c r="P33" s="196">
        <f t="shared" si="22"/>
        <v>483.75699999999995</v>
      </c>
      <c r="Q33" s="195">
        <f t="shared" si="23"/>
        <v>0.2056983154765717</v>
      </c>
    </row>
    <row r="34" spans="1:17" s="187" customFormat="1" ht="18" customHeight="1">
      <c r="A34" s="201" t="s">
        <v>341</v>
      </c>
      <c r="B34" s="200">
        <v>36.626000000000005</v>
      </c>
      <c r="C34" s="196">
        <v>10.581</v>
      </c>
      <c r="D34" s="196">
        <f t="shared" si="16"/>
        <v>47.20700000000001</v>
      </c>
      <c r="E34" s="199">
        <f t="shared" si="17"/>
        <v>0.0034531056591666875</v>
      </c>
      <c r="F34" s="197">
        <v>38.712</v>
      </c>
      <c r="G34" s="196">
        <v>5.5440000000000005</v>
      </c>
      <c r="H34" s="196">
        <f t="shared" si="18"/>
        <v>44.256</v>
      </c>
      <c r="I34" s="198">
        <f t="shared" si="19"/>
        <v>0.06668022415039787</v>
      </c>
      <c r="J34" s="197">
        <v>467.18799999999993</v>
      </c>
      <c r="K34" s="196">
        <v>82.56300000000003</v>
      </c>
      <c r="L34" s="196">
        <f t="shared" si="20"/>
        <v>549.751</v>
      </c>
      <c r="M34" s="198">
        <f t="shared" si="21"/>
        <v>0.0038728820894862004</v>
      </c>
      <c r="N34" s="197">
        <v>550.0310000000001</v>
      </c>
      <c r="O34" s="196">
        <v>54.47600000000001</v>
      </c>
      <c r="P34" s="196">
        <f t="shared" si="22"/>
        <v>604.5070000000001</v>
      </c>
      <c r="Q34" s="195">
        <f t="shared" si="23"/>
        <v>-0.09057959626604828</v>
      </c>
    </row>
    <row r="35" spans="1:17" s="187" customFormat="1" ht="18" customHeight="1">
      <c r="A35" s="201" t="s">
        <v>345</v>
      </c>
      <c r="B35" s="200">
        <v>39.039</v>
      </c>
      <c r="C35" s="196">
        <v>6.366</v>
      </c>
      <c r="D35" s="196">
        <f t="shared" si="16"/>
        <v>45.405</v>
      </c>
      <c r="E35" s="199">
        <f t="shared" si="17"/>
        <v>0.0033212926569039214</v>
      </c>
      <c r="F35" s="197">
        <v>55.75</v>
      </c>
      <c r="G35" s="196">
        <v>14.399000000000001</v>
      </c>
      <c r="H35" s="196">
        <f t="shared" si="18"/>
        <v>70.149</v>
      </c>
      <c r="I35" s="198">
        <f t="shared" si="19"/>
        <v>-0.3527348928708891</v>
      </c>
      <c r="J35" s="197">
        <v>464.512</v>
      </c>
      <c r="K35" s="196">
        <v>64.40300000000003</v>
      </c>
      <c r="L35" s="196">
        <f t="shared" si="20"/>
        <v>528.9150000000001</v>
      </c>
      <c r="M35" s="198">
        <f t="shared" si="21"/>
        <v>0.00372609677901558</v>
      </c>
      <c r="N35" s="197">
        <v>644.339</v>
      </c>
      <c r="O35" s="196">
        <v>149.01</v>
      </c>
      <c r="P35" s="196">
        <f t="shared" si="22"/>
        <v>793.349</v>
      </c>
      <c r="Q35" s="195">
        <f t="shared" si="23"/>
        <v>-0.3333135858241454</v>
      </c>
    </row>
    <row r="36" spans="1:17" s="187" customFormat="1" ht="18" customHeight="1">
      <c r="A36" s="201" t="s">
        <v>347</v>
      </c>
      <c r="B36" s="200">
        <v>44.892</v>
      </c>
      <c r="C36" s="196">
        <v>0.29000000000000004</v>
      </c>
      <c r="D36" s="196">
        <f t="shared" si="16"/>
        <v>45.182</v>
      </c>
      <c r="E36" s="199">
        <f t="shared" si="17"/>
        <v>0.0033049806150034795</v>
      </c>
      <c r="F36" s="197">
        <v>53.92</v>
      </c>
      <c r="G36" s="196">
        <v>0.5970000000000001</v>
      </c>
      <c r="H36" s="196">
        <f t="shared" si="18"/>
        <v>54.517</v>
      </c>
      <c r="I36" s="198">
        <f t="shared" si="19"/>
        <v>-0.17123099216758075</v>
      </c>
      <c r="J36" s="197">
        <v>402.699</v>
      </c>
      <c r="K36" s="196">
        <v>39.06800000000001</v>
      </c>
      <c r="L36" s="196">
        <f t="shared" si="20"/>
        <v>441.76700000000005</v>
      </c>
      <c r="M36" s="198">
        <f t="shared" si="21"/>
        <v>0.0031121571439179747</v>
      </c>
      <c r="N36" s="197">
        <v>315.79499999999996</v>
      </c>
      <c r="O36" s="196">
        <v>29.536</v>
      </c>
      <c r="P36" s="196">
        <f t="shared" si="22"/>
        <v>345.33099999999996</v>
      </c>
      <c r="Q36" s="195">
        <f t="shared" si="23"/>
        <v>0.27925671312450984</v>
      </c>
    </row>
    <row r="37" spans="1:17" s="187" customFormat="1" ht="18" customHeight="1">
      <c r="A37" s="201" t="s">
        <v>354</v>
      </c>
      <c r="B37" s="200">
        <v>18.386000000000003</v>
      </c>
      <c r="C37" s="196">
        <v>11.024000000000001</v>
      </c>
      <c r="D37" s="196">
        <f t="shared" si="16"/>
        <v>29.410000000000004</v>
      </c>
      <c r="E37" s="199">
        <f t="shared" si="17"/>
        <v>0.0021512876784394747</v>
      </c>
      <c r="F37" s="197">
        <v>34.842</v>
      </c>
      <c r="G37" s="196">
        <v>11.781</v>
      </c>
      <c r="H37" s="196">
        <f t="shared" si="18"/>
        <v>46.623</v>
      </c>
      <c r="I37" s="198">
        <f t="shared" si="19"/>
        <v>-0.3691954614675159</v>
      </c>
      <c r="J37" s="197">
        <v>232.75600000000009</v>
      </c>
      <c r="K37" s="196">
        <v>62.088</v>
      </c>
      <c r="L37" s="196">
        <f t="shared" si="20"/>
        <v>294.8440000000001</v>
      </c>
      <c r="M37" s="198">
        <f t="shared" si="21"/>
        <v>0.002077114997139559</v>
      </c>
      <c r="N37" s="197">
        <v>342.47100000000006</v>
      </c>
      <c r="O37" s="196">
        <v>164.55900000000003</v>
      </c>
      <c r="P37" s="196">
        <f t="shared" si="22"/>
        <v>507.0300000000001</v>
      </c>
      <c r="Q37" s="195">
        <f t="shared" si="23"/>
        <v>-0.41848805790584376</v>
      </c>
    </row>
    <row r="38" spans="1:17" s="187" customFormat="1" ht="18" customHeight="1">
      <c r="A38" s="201" t="s">
        <v>349</v>
      </c>
      <c r="B38" s="200">
        <v>26.066000000000003</v>
      </c>
      <c r="C38" s="196">
        <v>0.15000000000000002</v>
      </c>
      <c r="D38" s="196">
        <f t="shared" si="16"/>
        <v>26.216</v>
      </c>
      <c r="E38" s="199">
        <f t="shared" si="17"/>
        <v>0.0019176524235963706</v>
      </c>
      <c r="F38" s="197">
        <v>26.485</v>
      </c>
      <c r="G38" s="196"/>
      <c r="H38" s="196">
        <f t="shared" si="18"/>
        <v>26.485</v>
      </c>
      <c r="I38" s="198">
        <f t="shared" si="19"/>
        <v>-0.010156692467434336</v>
      </c>
      <c r="J38" s="197">
        <v>318.93699999999995</v>
      </c>
      <c r="K38" s="196">
        <v>1.1540000000000001</v>
      </c>
      <c r="L38" s="196">
        <f t="shared" si="20"/>
        <v>320.09099999999995</v>
      </c>
      <c r="M38" s="198">
        <f t="shared" si="21"/>
        <v>0.002254974890278921</v>
      </c>
      <c r="N38" s="197">
        <v>305.77</v>
      </c>
      <c r="O38" s="196">
        <v>9.457000000000003</v>
      </c>
      <c r="P38" s="196">
        <f t="shared" si="22"/>
        <v>315.227</v>
      </c>
      <c r="Q38" s="195">
        <f t="shared" si="23"/>
        <v>0.015430150336106951</v>
      </c>
    </row>
    <row r="39" spans="1:17" s="187" customFormat="1" ht="18" customHeight="1">
      <c r="A39" s="201" t="s">
        <v>366</v>
      </c>
      <c r="B39" s="200">
        <v>0</v>
      </c>
      <c r="C39" s="196">
        <v>25.442</v>
      </c>
      <c r="D39" s="196">
        <f t="shared" si="16"/>
        <v>25.442</v>
      </c>
      <c r="E39" s="199">
        <f t="shared" si="17"/>
        <v>0.0018610357400495445</v>
      </c>
      <c r="F39" s="197"/>
      <c r="G39" s="196">
        <v>30.846999999999998</v>
      </c>
      <c r="H39" s="196">
        <f t="shared" si="18"/>
        <v>30.846999999999998</v>
      </c>
      <c r="I39" s="198">
        <f t="shared" si="19"/>
        <v>-0.1752196323791616</v>
      </c>
      <c r="J39" s="197"/>
      <c r="K39" s="196">
        <v>375.013</v>
      </c>
      <c r="L39" s="196">
        <f t="shared" si="20"/>
        <v>375.013</v>
      </c>
      <c r="M39" s="198">
        <f t="shared" si="21"/>
        <v>0.0026418890207102644</v>
      </c>
      <c r="N39" s="197"/>
      <c r="O39" s="196">
        <v>401.42399999999986</v>
      </c>
      <c r="P39" s="196">
        <f t="shared" si="22"/>
        <v>401.42399999999986</v>
      </c>
      <c r="Q39" s="195">
        <f t="shared" si="23"/>
        <v>-0.06579327593766171</v>
      </c>
    </row>
    <row r="40" spans="1:17" s="187" customFormat="1" ht="18" customHeight="1">
      <c r="A40" s="201" t="s">
        <v>368</v>
      </c>
      <c r="B40" s="200">
        <v>24.375999999999998</v>
      </c>
      <c r="C40" s="196">
        <v>0.25</v>
      </c>
      <c r="D40" s="196">
        <f aca="true" t="shared" si="24" ref="D40:D47">C40+B40</f>
        <v>24.625999999999998</v>
      </c>
      <c r="E40" s="199">
        <f aca="true" t="shared" si="25" ref="E40:E47">D40/$D$8</f>
        <v>0.0018013468333645186</v>
      </c>
      <c r="F40" s="197">
        <v>27.105</v>
      </c>
      <c r="G40" s="196">
        <v>0.32</v>
      </c>
      <c r="H40" s="196">
        <f aca="true" t="shared" si="26" ref="H40:H47">G40+F40</f>
        <v>27.425</v>
      </c>
      <c r="I40" s="198">
        <f aca="true" t="shared" si="27" ref="I40:I47">(D40/H40-1)</f>
        <v>-0.1020601640838652</v>
      </c>
      <c r="J40" s="197">
        <v>322.492</v>
      </c>
      <c r="K40" s="196">
        <v>74.90100000000001</v>
      </c>
      <c r="L40" s="196">
        <f aca="true" t="shared" si="28" ref="L40:L47">K40+J40</f>
        <v>397.39300000000003</v>
      </c>
      <c r="M40" s="198">
        <f aca="true" t="shared" si="29" ref="M40:M47">(L40/$L$8)</f>
        <v>0.0027995514918339208</v>
      </c>
      <c r="N40" s="197">
        <v>263.83799999999997</v>
      </c>
      <c r="O40" s="196">
        <v>34.12100000000001</v>
      </c>
      <c r="P40" s="196">
        <f aca="true" t="shared" si="30" ref="P40:P47">O40+N40</f>
        <v>297.95899999999995</v>
      </c>
      <c r="Q40" s="195">
        <f aca="true" t="shared" si="31" ref="Q40:Q47">(L40/P40-1)</f>
        <v>0.33371705503106175</v>
      </c>
    </row>
    <row r="41" spans="1:17" s="187" customFormat="1" ht="18" customHeight="1">
      <c r="A41" s="201" t="s">
        <v>353</v>
      </c>
      <c r="B41" s="200">
        <v>12.513</v>
      </c>
      <c r="C41" s="196">
        <v>11.7</v>
      </c>
      <c r="D41" s="196">
        <f t="shared" si="24"/>
        <v>24.213</v>
      </c>
      <c r="E41" s="199">
        <f t="shared" si="25"/>
        <v>0.0017711366391722201</v>
      </c>
      <c r="F41" s="197">
        <v>17.506</v>
      </c>
      <c r="G41" s="196">
        <v>0.09000000000000001</v>
      </c>
      <c r="H41" s="196">
        <f t="shared" si="26"/>
        <v>17.596</v>
      </c>
      <c r="I41" s="198">
        <f t="shared" si="27"/>
        <v>0.37605137531257116</v>
      </c>
      <c r="J41" s="197">
        <v>162.34</v>
      </c>
      <c r="K41" s="196">
        <v>18.284</v>
      </c>
      <c r="L41" s="196">
        <f t="shared" si="28"/>
        <v>180.624</v>
      </c>
      <c r="M41" s="198">
        <f t="shared" si="29"/>
        <v>0.001272458721369048</v>
      </c>
      <c r="N41" s="197">
        <v>195.736</v>
      </c>
      <c r="O41" s="196">
        <v>0.49000000000000005</v>
      </c>
      <c r="P41" s="196">
        <f t="shared" si="30"/>
        <v>196.226</v>
      </c>
      <c r="Q41" s="195">
        <f t="shared" si="31"/>
        <v>-0.07951036050268567</v>
      </c>
    </row>
    <row r="42" spans="1:17" s="187" customFormat="1" ht="18" customHeight="1">
      <c r="A42" s="201" t="s">
        <v>344</v>
      </c>
      <c r="B42" s="200">
        <v>16.671</v>
      </c>
      <c r="C42" s="196">
        <v>6.23</v>
      </c>
      <c r="D42" s="196">
        <f t="shared" si="24"/>
        <v>22.901</v>
      </c>
      <c r="E42" s="199">
        <f t="shared" si="25"/>
        <v>0.001675166240188453</v>
      </c>
      <c r="F42" s="197">
        <v>36.028</v>
      </c>
      <c r="G42" s="196">
        <v>0.36</v>
      </c>
      <c r="H42" s="196">
        <f t="shared" si="26"/>
        <v>36.388</v>
      </c>
      <c r="I42" s="198">
        <f t="shared" si="27"/>
        <v>-0.3706441684071672</v>
      </c>
      <c r="J42" s="197">
        <v>239.81500000000003</v>
      </c>
      <c r="K42" s="196">
        <v>14.68</v>
      </c>
      <c r="L42" s="196">
        <f t="shared" si="28"/>
        <v>254.49500000000003</v>
      </c>
      <c r="M42" s="198">
        <f t="shared" si="29"/>
        <v>0.001792864637560988</v>
      </c>
      <c r="N42" s="197">
        <v>392.66700000000003</v>
      </c>
      <c r="O42" s="196">
        <v>11.091999999999999</v>
      </c>
      <c r="P42" s="196">
        <f t="shared" si="30"/>
        <v>403.759</v>
      </c>
      <c r="Q42" s="195">
        <f t="shared" si="31"/>
        <v>-0.3696858769711634</v>
      </c>
    </row>
    <row r="43" spans="1:17" s="187" customFormat="1" ht="18" customHeight="1">
      <c r="A43" s="201" t="s">
        <v>355</v>
      </c>
      <c r="B43" s="200">
        <v>20.079</v>
      </c>
      <c r="C43" s="196">
        <v>1.231</v>
      </c>
      <c r="D43" s="196">
        <f t="shared" si="24"/>
        <v>21.310000000000002</v>
      </c>
      <c r="E43" s="199">
        <f t="shared" si="25"/>
        <v>0.001558787501786644</v>
      </c>
      <c r="F43" s="197">
        <v>22.668</v>
      </c>
      <c r="G43" s="196">
        <v>0.51</v>
      </c>
      <c r="H43" s="196">
        <f t="shared" si="26"/>
        <v>23.178</v>
      </c>
      <c r="I43" s="198">
        <f t="shared" si="27"/>
        <v>-0.08059366640780041</v>
      </c>
      <c r="J43" s="197">
        <v>217.91800000000006</v>
      </c>
      <c r="K43" s="196">
        <v>8.884999999999998</v>
      </c>
      <c r="L43" s="196">
        <f t="shared" si="28"/>
        <v>226.80300000000005</v>
      </c>
      <c r="M43" s="198">
        <f t="shared" si="29"/>
        <v>0.001597780225123263</v>
      </c>
      <c r="N43" s="197">
        <v>265.53499999999997</v>
      </c>
      <c r="O43" s="196">
        <v>5.998999999999999</v>
      </c>
      <c r="P43" s="196">
        <f t="shared" si="30"/>
        <v>271.534</v>
      </c>
      <c r="Q43" s="195">
        <f t="shared" si="31"/>
        <v>-0.16473443473008886</v>
      </c>
    </row>
    <row r="44" spans="1:17" s="187" customFormat="1" ht="18" customHeight="1">
      <c r="A44" s="201" t="s">
        <v>356</v>
      </c>
      <c r="B44" s="200">
        <v>11.850999999999999</v>
      </c>
      <c r="C44" s="196">
        <v>4.675</v>
      </c>
      <c r="D44" s="196">
        <f t="shared" si="24"/>
        <v>16.526</v>
      </c>
      <c r="E44" s="199">
        <f t="shared" si="25"/>
        <v>0.0012088466567116883</v>
      </c>
      <c r="F44" s="197">
        <v>14.967</v>
      </c>
      <c r="G44" s="196">
        <v>1.6010000000000002</v>
      </c>
      <c r="H44" s="196">
        <f t="shared" si="26"/>
        <v>16.568</v>
      </c>
      <c r="I44" s="198">
        <f t="shared" si="27"/>
        <v>-0.002535007242877918</v>
      </c>
      <c r="J44" s="197">
        <v>152.74</v>
      </c>
      <c r="K44" s="196">
        <v>31.748999999999995</v>
      </c>
      <c r="L44" s="196">
        <f t="shared" si="28"/>
        <v>184.489</v>
      </c>
      <c r="M44" s="198">
        <f t="shared" si="29"/>
        <v>0.0012996868469674812</v>
      </c>
      <c r="N44" s="197">
        <v>177.76600000000002</v>
      </c>
      <c r="O44" s="196">
        <v>40.204</v>
      </c>
      <c r="P44" s="196">
        <f t="shared" si="30"/>
        <v>217.97000000000003</v>
      </c>
      <c r="Q44" s="195">
        <f t="shared" si="31"/>
        <v>-0.15360370693214676</v>
      </c>
    </row>
    <row r="45" spans="1:17" s="187" customFormat="1" ht="18" customHeight="1">
      <c r="A45" s="201" t="s">
        <v>367</v>
      </c>
      <c r="B45" s="200">
        <v>7.612</v>
      </c>
      <c r="C45" s="196">
        <v>7.604</v>
      </c>
      <c r="D45" s="196">
        <f t="shared" si="24"/>
        <v>15.216000000000001</v>
      </c>
      <c r="E45" s="199">
        <f t="shared" si="25"/>
        <v>0.0011130225540678356</v>
      </c>
      <c r="F45" s="197">
        <v>5.216999999999999</v>
      </c>
      <c r="G45" s="196">
        <v>13.69</v>
      </c>
      <c r="H45" s="196">
        <f t="shared" si="26"/>
        <v>18.906999999999996</v>
      </c>
      <c r="I45" s="198">
        <f t="shared" si="27"/>
        <v>-0.19521870206801695</v>
      </c>
      <c r="J45" s="197">
        <v>94.625</v>
      </c>
      <c r="K45" s="196">
        <v>139.52399999999997</v>
      </c>
      <c r="L45" s="196">
        <f t="shared" si="28"/>
        <v>234.14899999999997</v>
      </c>
      <c r="M45" s="198">
        <f t="shared" si="29"/>
        <v>0.0016495312757432079</v>
      </c>
      <c r="N45" s="197">
        <v>83.21999999999998</v>
      </c>
      <c r="O45" s="196">
        <v>168.07899999999998</v>
      </c>
      <c r="P45" s="196">
        <f t="shared" si="30"/>
        <v>251.29899999999998</v>
      </c>
      <c r="Q45" s="195">
        <f t="shared" si="31"/>
        <v>-0.06824539691761611</v>
      </c>
    </row>
    <row r="46" spans="1:17" s="187" customFormat="1" ht="18" customHeight="1">
      <c r="A46" s="466" t="s">
        <v>363</v>
      </c>
      <c r="B46" s="467">
        <v>9.795</v>
      </c>
      <c r="C46" s="468">
        <v>4.353</v>
      </c>
      <c r="D46" s="468">
        <f t="shared" si="24"/>
        <v>14.148</v>
      </c>
      <c r="E46" s="469">
        <f t="shared" si="25"/>
        <v>0.0010349003085536105</v>
      </c>
      <c r="F46" s="470">
        <v>1.58</v>
      </c>
      <c r="G46" s="468">
        <v>0.69</v>
      </c>
      <c r="H46" s="468">
        <f t="shared" si="26"/>
        <v>2.27</v>
      </c>
      <c r="I46" s="471">
        <f t="shared" si="27"/>
        <v>5.232599118942731</v>
      </c>
      <c r="J46" s="470">
        <v>24.97</v>
      </c>
      <c r="K46" s="468">
        <v>23.195</v>
      </c>
      <c r="L46" s="468">
        <f t="shared" si="28"/>
        <v>48.165</v>
      </c>
      <c r="M46" s="471">
        <f t="shared" si="29"/>
        <v>0.0003393124629879761</v>
      </c>
      <c r="N46" s="470">
        <v>42.09599999999999</v>
      </c>
      <c r="O46" s="468">
        <v>15.064</v>
      </c>
      <c r="P46" s="468">
        <f t="shared" si="30"/>
        <v>57.15999999999999</v>
      </c>
      <c r="Q46" s="472">
        <f t="shared" si="31"/>
        <v>-0.15736529041287595</v>
      </c>
    </row>
    <row r="47" spans="1:17" s="187" customFormat="1" ht="18" customHeight="1">
      <c r="A47" s="201" t="s">
        <v>370</v>
      </c>
      <c r="B47" s="200">
        <v>0.063</v>
      </c>
      <c r="C47" s="196">
        <v>10.973</v>
      </c>
      <c r="D47" s="196">
        <f t="shared" si="24"/>
        <v>11.036000000000001</v>
      </c>
      <c r="E47" s="199">
        <f t="shared" si="25"/>
        <v>0.0008072632036469922</v>
      </c>
      <c r="F47" s="197">
        <v>0.121</v>
      </c>
      <c r="G47" s="196">
        <v>18.622999999999998</v>
      </c>
      <c r="H47" s="196">
        <f t="shared" si="26"/>
        <v>18.743999999999996</v>
      </c>
      <c r="I47" s="198">
        <f t="shared" si="27"/>
        <v>-0.4112249253094321</v>
      </c>
      <c r="J47" s="197">
        <v>1</v>
      </c>
      <c r="K47" s="196">
        <v>186.702</v>
      </c>
      <c r="L47" s="196">
        <f t="shared" si="28"/>
        <v>187.702</v>
      </c>
      <c r="M47" s="198">
        <f t="shared" si="29"/>
        <v>0.0013223217674196842</v>
      </c>
      <c r="N47" s="197">
        <v>1.8479999999999999</v>
      </c>
      <c r="O47" s="196">
        <v>72.085</v>
      </c>
      <c r="P47" s="196">
        <f t="shared" si="30"/>
        <v>73.93299999999999</v>
      </c>
      <c r="Q47" s="195">
        <f t="shared" si="31"/>
        <v>1.538812167773525</v>
      </c>
    </row>
    <row r="48" spans="1:17" s="187" customFormat="1" ht="18" customHeight="1">
      <c r="A48" s="201" t="s">
        <v>339</v>
      </c>
      <c r="B48" s="200">
        <v>10.953</v>
      </c>
      <c r="C48" s="196">
        <v>0</v>
      </c>
      <c r="D48" s="196">
        <f>C48+B48</f>
        <v>10.953</v>
      </c>
      <c r="E48" s="199">
        <f>D48/$D$8</f>
        <v>0.0008011919055405495</v>
      </c>
      <c r="F48" s="197">
        <v>9.465</v>
      </c>
      <c r="G48" s="196"/>
      <c r="H48" s="196">
        <f>G48+F48</f>
        <v>9.465</v>
      </c>
      <c r="I48" s="198">
        <f>(D48/H48-1)</f>
        <v>0.15721077654516646</v>
      </c>
      <c r="J48" s="197">
        <v>141.17800000000003</v>
      </c>
      <c r="K48" s="196">
        <v>0.052000000000000005</v>
      </c>
      <c r="L48" s="196">
        <f>K48+J48</f>
        <v>141.23000000000002</v>
      </c>
      <c r="M48" s="198">
        <f>(L48/$L$8)</f>
        <v>0.000994936139266934</v>
      </c>
      <c r="N48" s="197">
        <v>66.649</v>
      </c>
      <c r="O48" s="196">
        <v>0.267</v>
      </c>
      <c r="P48" s="196">
        <f>O48+N48</f>
        <v>66.916</v>
      </c>
      <c r="Q48" s="195">
        <f>(L48/P48-1)</f>
        <v>1.1105565186203603</v>
      </c>
    </row>
    <row r="49" spans="1:17" s="187" customFormat="1" ht="18" customHeight="1" thickBot="1">
      <c r="A49" s="505" t="s">
        <v>226</v>
      </c>
      <c r="B49" s="506">
        <v>1625.4069999999988</v>
      </c>
      <c r="C49" s="507">
        <v>919.5519999999998</v>
      </c>
      <c r="D49" s="507">
        <f>C49+B49</f>
        <v>2544.9589999999985</v>
      </c>
      <c r="E49" s="508">
        <f>D49/$D$8</f>
        <v>0.1861590934659518</v>
      </c>
      <c r="F49" s="509">
        <v>1727.2839999999976</v>
      </c>
      <c r="G49" s="507">
        <v>636.0820000000002</v>
      </c>
      <c r="H49" s="507">
        <f>G49+F49</f>
        <v>2363.3659999999977</v>
      </c>
      <c r="I49" s="510">
        <f>(D49/H49-1)</f>
        <v>0.0768365966168596</v>
      </c>
      <c r="J49" s="509">
        <v>15295.903000000055</v>
      </c>
      <c r="K49" s="507">
        <v>10286.127000000544</v>
      </c>
      <c r="L49" s="507">
        <f>K49+J49</f>
        <v>25582.0300000006</v>
      </c>
      <c r="M49" s="510">
        <f>(L49/$L$8)</f>
        <v>0.18022011019479908</v>
      </c>
      <c r="N49" s="509">
        <v>16483.784000000145</v>
      </c>
      <c r="O49" s="507">
        <v>9241.13600000021</v>
      </c>
      <c r="P49" s="507">
        <f>O49+N49</f>
        <v>25724.920000000355</v>
      </c>
      <c r="Q49" s="511">
        <f>(L49/P49-1)</f>
        <v>-0.0055545362240098095</v>
      </c>
    </row>
    <row r="50" ht="15" thickTop="1">
      <c r="A50" s="121" t="s">
        <v>144</v>
      </c>
    </row>
    <row r="51" ht="13.5" customHeight="1">
      <c r="A51" s="121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0:Q65536 I50:I65536 I3 Q3">
    <cfRule type="cellIs" priority="4" dxfId="91" operator="lessThan" stopIfTrue="1">
      <formula>0</formula>
    </cfRule>
  </conditionalFormatting>
  <conditionalFormatting sqref="I8:I49 Q8:Q49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9">
      <selection activeCell="X1" sqref="X1:Y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9.421875" style="128" customWidth="1"/>
    <col min="5" max="5" width="11.421875" style="128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645" t="s">
        <v>63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16.5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0" customFormat="1" ht="15.75" customHeight="1" thickBot="1" thickTop="1">
      <c r="A5" s="589" t="s">
        <v>62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8" customFormat="1" ht="26.25" customHeight="1">
      <c r="A6" s="590"/>
      <c r="B6" s="651" t="s">
        <v>204</v>
      </c>
      <c r="C6" s="652"/>
      <c r="D6" s="652"/>
      <c r="E6" s="652"/>
      <c r="F6" s="652"/>
      <c r="G6" s="648" t="s">
        <v>34</v>
      </c>
      <c r="H6" s="651" t="s">
        <v>205</v>
      </c>
      <c r="I6" s="652"/>
      <c r="J6" s="652"/>
      <c r="K6" s="652"/>
      <c r="L6" s="652"/>
      <c r="M6" s="659" t="s">
        <v>33</v>
      </c>
      <c r="N6" s="651" t="s">
        <v>206</v>
      </c>
      <c r="O6" s="652"/>
      <c r="P6" s="652"/>
      <c r="Q6" s="652"/>
      <c r="R6" s="652"/>
      <c r="S6" s="648" t="s">
        <v>34</v>
      </c>
      <c r="T6" s="651" t="s">
        <v>207</v>
      </c>
      <c r="U6" s="652"/>
      <c r="V6" s="652"/>
      <c r="W6" s="652"/>
      <c r="X6" s="652"/>
      <c r="Y6" s="653" t="s">
        <v>33</v>
      </c>
    </row>
    <row r="7" spans="1:25" s="168" customFormat="1" ht="26.25" customHeight="1">
      <c r="A7" s="591"/>
      <c r="B7" s="640" t="s">
        <v>22</v>
      </c>
      <c r="C7" s="641"/>
      <c r="D7" s="642" t="s">
        <v>21</v>
      </c>
      <c r="E7" s="641"/>
      <c r="F7" s="643" t="s">
        <v>17</v>
      </c>
      <c r="G7" s="649"/>
      <c r="H7" s="640" t="s">
        <v>22</v>
      </c>
      <c r="I7" s="641"/>
      <c r="J7" s="642" t="s">
        <v>21</v>
      </c>
      <c r="K7" s="641"/>
      <c r="L7" s="643" t="s">
        <v>17</v>
      </c>
      <c r="M7" s="660"/>
      <c r="N7" s="640" t="s">
        <v>22</v>
      </c>
      <c r="O7" s="641"/>
      <c r="P7" s="642" t="s">
        <v>21</v>
      </c>
      <c r="Q7" s="641"/>
      <c r="R7" s="643" t="s">
        <v>17</v>
      </c>
      <c r="S7" s="649"/>
      <c r="T7" s="640" t="s">
        <v>22</v>
      </c>
      <c r="U7" s="641"/>
      <c r="V7" s="642" t="s">
        <v>21</v>
      </c>
      <c r="W7" s="641"/>
      <c r="X7" s="643" t="s">
        <v>17</v>
      </c>
      <c r="Y7" s="654"/>
    </row>
    <row r="8" spans="1:25" s="266" customFormat="1" ht="21" customHeight="1" thickBot="1">
      <c r="A8" s="592"/>
      <c r="B8" s="269" t="s">
        <v>19</v>
      </c>
      <c r="C8" s="267" t="s">
        <v>18</v>
      </c>
      <c r="D8" s="268" t="s">
        <v>19</v>
      </c>
      <c r="E8" s="267" t="s">
        <v>18</v>
      </c>
      <c r="F8" s="644"/>
      <c r="G8" s="650"/>
      <c r="H8" s="269" t="s">
        <v>19</v>
      </c>
      <c r="I8" s="267" t="s">
        <v>18</v>
      </c>
      <c r="J8" s="268" t="s">
        <v>19</v>
      </c>
      <c r="K8" s="267" t="s">
        <v>18</v>
      </c>
      <c r="L8" s="644"/>
      <c r="M8" s="661"/>
      <c r="N8" s="269" t="s">
        <v>19</v>
      </c>
      <c r="O8" s="267" t="s">
        <v>18</v>
      </c>
      <c r="P8" s="268" t="s">
        <v>19</v>
      </c>
      <c r="Q8" s="267" t="s">
        <v>18</v>
      </c>
      <c r="R8" s="644"/>
      <c r="S8" s="650"/>
      <c r="T8" s="269" t="s">
        <v>19</v>
      </c>
      <c r="U8" s="267" t="s">
        <v>18</v>
      </c>
      <c r="V8" s="268" t="s">
        <v>19</v>
      </c>
      <c r="W8" s="267" t="s">
        <v>18</v>
      </c>
      <c r="X8" s="644"/>
      <c r="Y8" s="655"/>
    </row>
    <row r="9" spans="1:25" s="259" customFormat="1" ht="18" customHeight="1" thickBot="1" thickTop="1">
      <c r="A9" s="265" t="s">
        <v>24</v>
      </c>
      <c r="B9" s="263">
        <f>B10+B30+B46+B55+B68+B73</f>
        <v>350928</v>
      </c>
      <c r="C9" s="262">
        <f>C10+C30+C46+C55+C68+C73</f>
        <v>395892</v>
      </c>
      <c r="D9" s="261">
        <f>D10+D30+D46+D55+D68+D73</f>
        <v>4247</v>
      </c>
      <c r="E9" s="262">
        <f>E10+E30+E46+E55+E68+E73</f>
        <v>3759</v>
      </c>
      <c r="F9" s="261">
        <f aca="true" t="shared" si="0" ref="F9:F44">SUM(B9:E9)</f>
        <v>754826</v>
      </c>
      <c r="G9" s="264">
        <f aca="true" t="shared" si="1" ref="G9:G44">F9/$F$9</f>
        <v>1</v>
      </c>
      <c r="H9" s="263">
        <f>H10+H30+H46+H55+H68+H73</f>
        <v>301195</v>
      </c>
      <c r="I9" s="262">
        <f>I10+I30+I46+I55+I68+I73</f>
        <v>357690</v>
      </c>
      <c r="J9" s="261">
        <f>J10+J30+J46+J55+J68+J73</f>
        <v>2262</v>
      </c>
      <c r="K9" s="262">
        <f>K10+K30+K46+K55+K68+K73</f>
        <v>1336</v>
      </c>
      <c r="L9" s="261">
        <f aca="true" t="shared" si="2" ref="L9:L44">SUM(H9:K9)</f>
        <v>662483</v>
      </c>
      <c r="M9" s="498">
        <f aca="true" t="shared" si="3" ref="M9:M43">IF(ISERROR(F9/L9-1),"         /0",(F9/L9-1))</f>
        <v>0.13938923715778362</v>
      </c>
      <c r="N9" s="263">
        <f>N10+N30+N46+N55+N68+N73</f>
        <v>3881699</v>
      </c>
      <c r="O9" s="262">
        <f>O10+O30+O46+O55+O68+O73</f>
        <v>3835798</v>
      </c>
      <c r="P9" s="261">
        <f>P10+P30+P46+P55+P68+P73</f>
        <v>32531</v>
      </c>
      <c r="Q9" s="262">
        <f>Q10+Q30+Q46+Q55+Q68+Q73</f>
        <v>29945</v>
      </c>
      <c r="R9" s="261">
        <f aca="true" t="shared" si="4" ref="R9:R44">SUM(N9:Q9)</f>
        <v>7779973</v>
      </c>
      <c r="S9" s="264">
        <f aca="true" t="shared" si="5" ref="S9:S44">R9/$R$9</f>
        <v>1</v>
      </c>
      <c r="T9" s="263">
        <f>T10+T30+T46+T55+T68+T73</f>
        <v>3483266</v>
      </c>
      <c r="U9" s="262">
        <f>U10+U30+U46+U55+U68+U73</f>
        <v>3423870</v>
      </c>
      <c r="V9" s="261">
        <f>V10+V30+V46+V55+V68+V73</f>
        <v>29287</v>
      </c>
      <c r="W9" s="262">
        <f>W10+W30+W46+W55+W68+W73</f>
        <v>26909</v>
      </c>
      <c r="X9" s="261">
        <f aca="true" t="shared" si="6" ref="X9:X44">SUM(T9:W9)</f>
        <v>6963332</v>
      </c>
      <c r="Y9" s="260">
        <f aca="true" t="shared" si="7" ref="Y9:Y43">IF(ISERROR(R9/X9-1),"         /0",(R9/X9-1))</f>
        <v>0.11727733217373526</v>
      </c>
    </row>
    <row r="10" spans="1:25" s="236" customFormat="1" ht="19.5" customHeight="1">
      <c r="A10" s="243" t="s">
        <v>61</v>
      </c>
      <c r="B10" s="240">
        <f>SUM(B11:B29)</f>
        <v>114285</v>
      </c>
      <c r="C10" s="239">
        <f>SUM(C11:C29)</f>
        <v>129818</v>
      </c>
      <c r="D10" s="238">
        <f>SUM(D11:D29)</f>
        <v>40</v>
      </c>
      <c r="E10" s="239">
        <f>SUM(E11:E29)</f>
        <v>24</v>
      </c>
      <c r="F10" s="238">
        <f t="shared" si="0"/>
        <v>244167</v>
      </c>
      <c r="G10" s="241">
        <f t="shared" si="1"/>
        <v>0.3234745491013823</v>
      </c>
      <c r="H10" s="240">
        <f>SUM(H11:H29)</f>
        <v>96875</v>
      </c>
      <c r="I10" s="239">
        <f>SUM(I11:I29)</f>
        <v>117074</v>
      </c>
      <c r="J10" s="238">
        <f>SUM(J11:J29)</f>
        <v>261</v>
      </c>
      <c r="K10" s="239">
        <f>SUM(K11:K29)</f>
        <v>131</v>
      </c>
      <c r="L10" s="238">
        <f t="shared" si="2"/>
        <v>214341</v>
      </c>
      <c r="M10" s="242">
        <f t="shared" si="3"/>
        <v>0.1391520987585202</v>
      </c>
      <c r="N10" s="240">
        <f>SUM(N11:N29)</f>
        <v>1217081</v>
      </c>
      <c r="O10" s="239">
        <f>SUM(O11:O29)</f>
        <v>1227401</v>
      </c>
      <c r="P10" s="238">
        <f>SUM(P11:P29)</f>
        <v>2557</v>
      </c>
      <c r="Q10" s="239">
        <f>SUM(Q11:Q29)</f>
        <v>2138</v>
      </c>
      <c r="R10" s="238">
        <f t="shared" si="4"/>
        <v>2449177</v>
      </c>
      <c r="S10" s="241">
        <f t="shared" si="5"/>
        <v>0.31480533415732936</v>
      </c>
      <c r="T10" s="240">
        <f>SUM(T11:T29)</f>
        <v>1134138</v>
      </c>
      <c r="U10" s="239">
        <f>SUM(U11:U29)</f>
        <v>1143412</v>
      </c>
      <c r="V10" s="238">
        <f>SUM(V11:V29)</f>
        <v>1523</v>
      </c>
      <c r="W10" s="239">
        <f>SUM(W11:W29)</f>
        <v>1168</v>
      </c>
      <c r="X10" s="238">
        <f t="shared" si="6"/>
        <v>2280241</v>
      </c>
      <c r="Y10" s="237">
        <f t="shared" si="7"/>
        <v>0.07408690572619303</v>
      </c>
    </row>
    <row r="11" spans="1:25" ht="19.5" customHeight="1">
      <c r="A11" s="235" t="s">
        <v>208</v>
      </c>
      <c r="B11" s="233">
        <v>27736</v>
      </c>
      <c r="C11" s="230">
        <v>27761</v>
      </c>
      <c r="D11" s="229">
        <v>0</v>
      </c>
      <c r="E11" s="230">
        <v>0</v>
      </c>
      <c r="F11" s="229">
        <f t="shared" si="0"/>
        <v>55497</v>
      </c>
      <c r="G11" s="232">
        <f t="shared" si="1"/>
        <v>0.07352290461642816</v>
      </c>
      <c r="H11" s="233">
        <v>22526</v>
      </c>
      <c r="I11" s="230">
        <v>24397</v>
      </c>
      <c r="J11" s="229">
        <v>122</v>
      </c>
      <c r="K11" s="230">
        <v>16</v>
      </c>
      <c r="L11" s="229">
        <f t="shared" si="2"/>
        <v>47061</v>
      </c>
      <c r="M11" s="234">
        <f t="shared" si="3"/>
        <v>0.1792567093771913</v>
      </c>
      <c r="N11" s="233">
        <v>275285</v>
      </c>
      <c r="O11" s="230">
        <v>279975</v>
      </c>
      <c r="P11" s="229">
        <v>1491</v>
      </c>
      <c r="Q11" s="230">
        <v>1009</v>
      </c>
      <c r="R11" s="229">
        <f t="shared" si="4"/>
        <v>557760</v>
      </c>
      <c r="S11" s="232">
        <f t="shared" si="5"/>
        <v>0.07169176551126849</v>
      </c>
      <c r="T11" s="233">
        <v>226457</v>
      </c>
      <c r="U11" s="230">
        <v>232800</v>
      </c>
      <c r="V11" s="229">
        <v>544</v>
      </c>
      <c r="W11" s="230">
        <v>554</v>
      </c>
      <c r="X11" s="229">
        <f t="shared" si="6"/>
        <v>460355</v>
      </c>
      <c r="Y11" s="228">
        <f t="shared" si="7"/>
        <v>0.21158671025621523</v>
      </c>
    </row>
    <row r="12" spans="1:25" ht="19.5" customHeight="1">
      <c r="A12" s="235" t="s">
        <v>209</v>
      </c>
      <c r="B12" s="233">
        <v>12602</v>
      </c>
      <c r="C12" s="230">
        <v>13106</v>
      </c>
      <c r="D12" s="229">
        <v>0</v>
      </c>
      <c r="E12" s="230">
        <v>0</v>
      </c>
      <c r="F12" s="229">
        <f t="shared" si="0"/>
        <v>25708</v>
      </c>
      <c r="G12" s="232">
        <f t="shared" si="1"/>
        <v>0.034058180295856263</v>
      </c>
      <c r="H12" s="233">
        <v>10777</v>
      </c>
      <c r="I12" s="230">
        <v>9892</v>
      </c>
      <c r="J12" s="229"/>
      <c r="K12" s="230"/>
      <c r="L12" s="229">
        <f t="shared" si="2"/>
        <v>20669</v>
      </c>
      <c r="M12" s="234">
        <f t="shared" si="3"/>
        <v>0.24379505539697122</v>
      </c>
      <c r="N12" s="233">
        <v>121911</v>
      </c>
      <c r="O12" s="230">
        <v>120801</v>
      </c>
      <c r="P12" s="229"/>
      <c r="Q12" s="230">
        <v>24</v>
      </c>
      <c r="R12" s="229">
        <f t="shared" si="4"/>
        <v>242736</v>
      </c>
      <c r="S12" s="232">
        <f t="shared" si="5"/>
        <v>0.031200108278010733</v>
      </c>
      <c r="T12" s="233">
        <v>114966</v>
      </c>
      <c r="U12" s="230">
        <v>112707</v>
      </c>
      <c r="V12" s="229"/>
      <c r="W12" s="230">
        <v>1</v>
      </c>
      <c r="X12" s="229">
        <f t="shared" si="6"/>
        <v>227674</v>
      </c>
      <c r="Y12" s="228">
        <f t="shared" si="7"/>
        <v>0.06615599497527169</v>
      </c>
    </row>
    <row r="13" spans="1:25" ht="19.5" customHeight="1">
      <c r="A13" s="235" t="s">
        <v>210</v>
      </c>
      <c r="B13" s="233">
        <v>8561</v>
      </c>
      <c r="C13" s="230">
        <v>10002</v>
      </c>
      <c r="D13" s="229">
        <v>0</v>
      </c>
      <c r="E13" s="230">
        <v>0</v>
      </c>
      <c r="F13" s="229">
        <f t="shared" si="0"/>
        <v>18563</v>
      </c>
      <c r="G13" s="232">
        <f t="shared" si="1"/>
        <v>0.024592422624551885</v>
      </c>
      <c r="H13" s="233">
        <v>7832</v>
      </c>
      <c r="I13" s="230">
        <v>10013</v>
      </c>
      <c r="J13" s="229">
        <v>1</v>
      </c>
      <c r="K13" s="230">
        <v>18</v>
      </c>
      <c r="L13" s="229">
        <f t="shared" si="2"/>
        <v>17864</v>
      </c>
      <c r="M13" s="234">
        <f t="shared" si="3"/>
        <v>0.03912897447380215</v>
      </c>
      <c r="N13" s="233">
        <v>94470</v>
      </c>
      <c r="O13" s="230">
        <v>98100</v>
      </c>
      <c r="P13" s="229">
        <v>198</v>
      </c>
      <c r="Q13" s="230">
        <v>132</v>
      </c>
      <c r="R13" s="229">
        <f t="shared" si="4"/>
        <v>192900</v>
      </c>
      <c r="S13" s="232">
        <f t="shared" si="5"/>
        <v>0.02479443052051723</v>
      </c>
      <c r="T13" s="233">
        <v>96299</v>
      </c>
      <c r="U13" s="230">
        <v>98546</v>
      </c>
      <c r="V13" s="229">
        <v>103</v>
      </c>
      <c r="W13" s="230">
        <v>71</v>
      </c>
      <c r="X13" s="229">
        <f t="shared" si="6"/>
        <v>195019</v>
      </c>
      <c r="Y13" s="228">
        <f t="shared" si="7"/>
        <v>-0.010865607966403235</v>
      </c>
    </row>
    <row r="14" spans="1:25" ht="19.5" customHeight="1">
      <c r="A14" s="235" t="s">
        <v>211</v>
      </c>
      <c r="B14" s="233">
        <v>7091</v>
      </c>
      <c r="C14" s="230">
        <v>9456</v>
      </c>
      <c r="D14" s="229">
        <v>0</v>
      </c>
      <c r="E14" s="230">
        <v>0</v>
      </c>
      <c r="F14" s="229">
        <f t="shared" si="0"/>
        <v>16547</v>
      </c>
      <c r="G14" s="232">
        <f t="shared" si="1"/>
        <v>0.0219216084236632</v>
      </c>
      <c r="H14" s="233">
        <v>6428</v>
      </c>
      <c r="I14" s="230">
        <v>8641</v>
      </c>
      <c r="J14" s="229">
        <v>34</v>
      </c>
      <c r="K14" s="230">
        <v>94</v>
      </c>
      <c r="L14" s="229">
        <f t="shared" si="2"/>
        <v>15197</v>
      </c>
      <c r="M14" s="234">
        <f t="shared" si="3"/>
        <v>0.08883332236625652</v>
      </c>
      <c r="N14" s="233">
        <v>84181</v>
      </c>
      <c r="O14" s="230">
        <v>87603</v>
      </c>
      <c r="P14" s="229">
        <v>115</v>
      </c>
      <c r="Q14" s="230">
        <v>178</v>
      </c>
      <c r="R14" s="229">
        <f t="shared" si="4"/>
        <v>172077</v>
      </c>
      <c r="S14" s="232">
        <f t="shared" si="5"/>
        <v>0.022117943082835892</v>
      </c>
      <c r="T14" s="233">
        <v>79473</v>
      </c>
      <c r="U14" s="230">
        <v>80209</v>
      </c>
      <c r="V14" s="229">
        <v>153</v>
      </c>
      <c r="W14" s="230">
        <v>223</v>
      </c>
      <c r="X14" s="229">
        <f t="shared" si="6"/>
        <v>160058</v>
      </c>
      <c r="Y14" s="228">
        <f t="shared" si="7"/>
        <v>0.07509152932062135</v>
      </c>
    </row>
    <row r="15" spans="1:25" ht="19.5" customHeight="1">
      <c r="A15" s="235" t="s">
        <v>212</v>
      </c>
      <c r="B15" s="233">
        <v>7334</v>
      </c>
      <c r="C15" s="230">
        <v>9183</v>
      </c>
      <c r="D15" s="229">
        <v>0</v>
      </c>
      <c r="E15" s="230">
        <v>0</v>
      </c>
      <c r="F15" s="229">
        <f t="shared" si="0"/>
        <v>16517</v>
      </c>
      <c r="G15" s="232">
        <f t="shared" si="1"/>
        <v>0.021881864164721408</v>
      </c>
      <c r="H15" s="233">
        <v>6841</v>
      </c>
      <c r="I15" s="230">
        <v>8831</v>
      </c>
      <c r="J15" s="229"/>
      <c r="K15" s="230"/>
      <c r="L15" s="229">
        <f t="shared" si="2"/>
        <v>15672</v>
      </c>
      <c r="M15" s="234">
        <f t="shared" si="3"/>
        <v>0.05391781521184269</v>
      </c>
      <c r="N15" s="233">
        <v>79868</v>
      </c>
      <c r="O15" s="230">
        <v>87676</v>
      </c>
      <c r="P15" s="229"/>
      <c r="Q15" s="230"/>
      <c r="R15" s="229">
        <f t="shared" si="4"/>
        <v>167544</v>
      </c>
      <c r="S15" s="232">
        <f t="shared" si="5"/>
        <v>0.021535293245876302</v>
      </c>
      <c r="T15" s="233">
        <v>75988</v>
      </c>
      <c r="U15" s="230">
        <v>82411</v>
      </c>
      <c r="V15" s="229"/>
      <c r="W15" s="230"/>
      <c r="X15" s="229">
        <f t="shared" si="6"/>
        <v>158399</v>
      </c>
      <c r="Y15" s="228">
        <f t="shared" si="7"/>
        <v>0.057733950340595586</v>
      </c>
    </row>
    <row r="16" spans="1:25" ht="19.5" customHeight="1">
      <c r="A16" s="235" t="s">
        <v>213</v>
      </c>
      <c r="B16" s="233">
        <v>7347</v>
      </c>
      <c r="C16" s="230">
        <v>7700</v>
      </c>
      <c r="D16" s="229">
        <v>0</v>
      </c>
      <c r="E16" s="230">
        <v>0</v>
      </c>
      <c r="F16" s="229">
        <f>SUM(B16:E16)</f>
        <v>15047</v>
      </c>
      <c r="G16" s="232">
        <f>F16/$F$9</f>
        <v>0.01993439547657341</v>
      </c>
      <c r="H16" s="233">
        <v>5920</v>
      </c>
      <c r="I16" s="230">
        <v>6508</v>
      </c>
      <c r="J16" s="229"/>
      <c r="K16" s="230"/>
      <c r="L16" s="229">
        <f>SUM(H16:K16)</f>
        <v>12428</v>
      </c>
      <c r="M16" s="234">
        <f>IF(ISERROR(F16/L16-1),"         /0",(F16/L16-1))</f>
        <v>0.21073382684261355</v>
      </c>
      <c r="N16" s="233">
        <v>79350</v>
      </c>
      <c r="O16" s="230">
        <v>83326</v>
      </c>
      <c r="P16" s="229">
        <v>20</v>
      </c>
      <c r="Q16" s="230">
        <v>74</v>
      </c>
      <c r="R16" s="229">
        <f>SUM(N16:Q16)</f>
        <v>162770</v>
      </c>
      <c r="S16" s="232">
        <f>R16/$R$9</f>
        <v>0.020921666437659872</v>
      </c>
      <c r="T16" s="233">
        <v>73124</v>
      </c>
      <c r="U16" s="230">
        <v>79666</v>
      </c>
      <c r="V16" s="229">
        <v>54</v>
      </c>
      <c r="W16" s="230">
        <v>53</v>
      </c>
      <c r="X16" s="229">
        <f>SUM(T16:W16)</f>
        <v>152897</v>
      </c>
      <c r="Y16" s="228">
        <f>IF(ISERROR(R16/X16-1),"         /0",(R16/X16-1))</f>
        <v>0.06457288239795411</v>
      </c>
    </row>
    <row r="17" spans="1:25" ht="19.5" customHeight="1">
      <c r="A17" s="235" t="s">
        <v>214</v>
      </c>
      <c r="B17" s="233">
        <v>6197</v>
      </c>
      <c r="C17" s="230">
        <v>6033</v>
      </c>
      <c r="D17" s="229">
        <v>0</v>
      </c>
      <c r="E17" s="230">
        <v>0</v>
      </c>
      <c r="F17" s="229">
        <f>SUM(B17:E17)</f>
        <v>12230</v>
      </c>
      <c r="G17" s="232">
        <f>F17/$F$9</f>
        <v>0.016202409561938778</v>
      </c>
      <c r="H17" s="233">
        <v>5342</v>
      </c>
      <c r="I17" s="230">
        <v>5244</v>
      </c>
      <c r="J17" s="229"/>
      <c r="K17" s="230"/>
      <c r="L17" s="229">
        <f>SUM(H17:K17)</f>
        <v>10586</v>
      </c>
      <c r="M17" s="234">
        <f>IF(ISERROR(F17/L17-1),"         /0",(F17/L17-1))</f>
        <v>0.15529945210655582</v>
      </c>
      <c r="N17" s="233">
        <v>61863</v>
      </c>
      <c r="O17" s="230">
        <v>61132</v>
      </c>
      <c r="P17" s="229">
        <v>118</v>
      </c>
      <c r="Q17" s="230">
        <v>14</v>
      </c>
      <c r="R17" s="229">
        <f>SUM(N17:Q17)</f>
        <v>123127</v>
      </c>
      <c r="S17" s="232">
        <f>R17/$R$9</f>
        <v>0.015826147468635175</v>
      </c>
      <c r="T17" s="233">
        <v>52473</v>
      </c>
      <c r="U17" s="230">
        <v>51332</v>
      </c>
      <c r="V17" s="229"/>
      <c r="W17" s="230"/>
      <c r="X17" s="229">
        <f>SUM(T17:W17)</f>
        <v>103805</v>
      </c>
      <c r="Y17" s="228">
        <f>IF(ISERROR(R17/X17-1),"         /0",(R17/X17-1))</f>
        <v>0.1861374692933866</v>
      </c>
    </row>
    <row r="18" spans="1:25" ht="19.5" customHeight="1">
      <c r="A18" s="235" t="s">
        <v>215</v>
      </c>
      <c r="B18" s="233">
        <v>4083</v>
      </c>
      <c r="C18" s="230">
        <v>4630</v>
      </c>
      <c r="D18" s="229">
        <v>0</v>
      </c>
      <c r="E18" s="230">
        <v>0</v>
      </c>
      <c r="F18" s="229">
        <f>SUM(B18:E18)</f>
        <v>8713</v>
      </c>
      <c r="G18" s="232">
        <f>F18/$F$9</f>
        <v>0.011543057605328911</v>
      </c>
      <c r="H18" s="233">
        <v>3096</v>
      </c>
      <c r="I18" s="230">
        <v>4115</v>
      </c>
      <c r="J18" s="229"/>
      <c r="K18" s="230"/>
      <c r="L18" s="229">
        <f>SUM(H18:K18)</f>
        <v>7211</v>
      </c>
      <c r="M18" s="234">
        <f>IF(ISERROR(F18/L18-1),"         /0",(F18/L18-1))</f>
        <v>0.20829288586881156</v>
      </c>
      <c r="N18" s="233">
        <v>45267</v>
      </c>
      <c r="O18" s="230">
        <v>43401</v>
      </c>
      <c r="P18" s="229">
        <v>3</v>
      </c>
      <c r="Q18" s="230">
        <v>1</v>
      </c>
      <c r="R18" s="229">
        <f>SUM(N18:Q18)</f>
        <v>88672</v>
      </c>
      <c r="S18" s="232">
        <f>R18/$R$9</f>
        <v>0.01139746886011044</v>
      </c>
      <c r="T18" s="233">
        <v>40051</v>
      </c>
      <c r="U18" s="230">
        <v>38807</v>
      </c>
      <c r="V18" s="229">
        <v>19</v>
      </c>
      <c r="W18" s="230">
        <v>7</v>
      </c>
      <c r="X18" s="229">
        <f>SUM(T18:W18)</f>
        <v>78884</v>
      </c>
      <c r="Y18" s="228">
        <f>IF(ISERROR(R18/X18-1),"         /0",(R18/X18-1))</f>
        <v>0.12408092895897771</v>
      </c>
    </row>
    <row r="19" spans="1:25" ht="19.5" customHeight="1">
      <c r="A19" s="235" t="s">
        <v>216</v>
      </c>
      <c r="B19" s="233">
        <v>3987</v>
      </c>
      <c r="C19" s="230">
        <v>4354</v>
      </c>
      <c r="D19" s="229">
        <v>0</v>
      </c>
      <c r="E19" s="230">
        <v>0</v>
      </c>
      <c r="F19" s="229">
        <f t="shared" si="0"/>
        <v>8341</v>
      </c>
      <c r="G19" s="232">
        <f t="shared" si="1"/>
        <v>0.011050228794450641</v>
      </c>
      <c r="H19" s="233">
        <v>3565</v>
      </c>
      <c r="I19" s="230">
        <v>4049</v>
      </c>
      <c r="J19" s="229"/>
      <c r="K19" s="230"/>
      <c r="L19" s="229">
        <f t="shared" si="2"/>
        <v>7614</v>
      </c>
      <c r="M19" s="234">
        <f t="shared" si="3"/>
        <v>0.09548200682952457</v>
      </c>
      <c r="N19" s="233">
        <v>41589</v>
      </c>
      <c r="O19" s="230">
        <v>41251</v>
      </c>
      <c r="P19" s="229">
        <v>130</v>
      </c>
      <c r="Q19" s="230">
        <v>164</v>
      </c>
      <c r="R19" s="229">
        <f t="shared" si="4"/>
        <v>83134</v>
      </c>
      <c r="S19" s="232">
        <f t="shared" si="5"/>
        <v>0.01068564119695531</v>
      </c>
      <c r="T19" s="233">
        <v>41364</v>
      </c>
      <c r="U19" s="230">
        <v>41271</v>
      </c>
      <c r="V19" s="229">
        <v>13</v>
      </c>
      <c r="W19" s="230">
        <v>10</v>
      </c>
      <c r="X19" s="229">
        <f t="shared" si="6"/>
        <v>82658</v>
      </c>
      <c r="Y19" s="228">
        <f t="shared" si="7"/>
        <v>0.005758668247477505</v>
      </c>
    </row>
    <row r="20" spans="1:25" ht="19.5" customHeight="1">
      <c r="A20" s="235" t="s">
        <v>217</v>
      </c>
      <c r="B20" s="233">
        <v>3331</v>
      </c>
      <c r="C20" s="230">
        <v>3826</v>
      </c>
      <c r="D20" s="229">
        <v>0</v>
      </c>
      <c r="E20" s="230">
        <v>0</v>
      </c>
      <c r="F20" s="229">
        <f t="shared" si="0"/>
        <v>7157</v>
      </c>
      <c r="G20" s="232">
        <f t="shared" si="1"/>
        <v>0.009481655374881099</v>
      </c>
      <c r="H20" s="233">
        <v>2936</v>
      </c>
      <c r="I20" s="230">
        <v>3124</v>
      </c>
      <c r="J20" s="229"/>
      <c r="K20" s="230"/>
      <c r="L20" s="229">
        <f t="shared" si="2"/>
        <v>6060</v>
      </c>
      <c r="M20" s="234">
        <f t="shared" si="3"/>
        <v>0.1810231023102311</v>
      </c>
      <c r="N20" s="233">
        <v>32714</v>
      </c>
      <c r="O20" s="230">
        <v>36159</v>
      </c>
      <c r="P20" s="229"/>
      <c r="Q20" s="230"/>
      <c r="R20" s="229">
        <f t="shared" si="4"/>
        <v>68873</v>
      </c>
      <c r="S20" s="232">
        <f t="shared" si="5"/>
        <v>0.008852601416483065</v>
      </c>
      <c r="T20" s="233">
        <v>31129</v>
      </c>
      <c r="U20" s="230">
        <v>36970</v>
      </c>
      <c r="V20" s="229"/>
      <c r="W20" s="230"/>
      <c r="X20" s="229">
        <f t="shared" si="6"/>
        <v>68099</v>
      </c>
      <c r="Y20" s="228">
        <f t="shared" si="7"/>
        <v>0.011365805665281448</v>
      </c>
    </row>
    <row r="21" spans="1:25" ht="19.5" customHeight="1">
      <c r="A21" s="235" t="s">
        <v>218</v>
      </c>
      <c r="B21" s="233">
        <v>2608</v>
      </c>
      <c r="C21" s="230">
        <v>4254</v>
      </c>
      <c r="D21" s="229">
        <v>0</v>
      </c>
      <c r="E21" s="230">
        <v>0</v>
      </c>
      <c r="F21" s="229">
        <f t="shared" si="0"/>
        <v>6862</v>
      </c>
      <c r="G21" s="232">
        <f t="shared" si="1"/>
        <v>0.009090836828620106</v>
      </c>
      <c r="H21" s="233">
        <v>2756</v>
      </c>
      <c r="I21" s="230">
        <v>4092</v>
      </c>
      <c r="J21" s="229"/>
      <c r="K21" s="230"/>
      <c r="L21" s="229">
        <f t="shared" si="2"/>
        <v>6848</v>
      </c>
      <c r="M21" s="234">
        <f t="shared" si="3"/>
        <v>0.0020443925233644133</v>
      </c>
      <c r="N21" s="233">
        <v>42796</v>
      </c>
      <c r="O21" s="230">
        <v>37879</v>
      </c>
      <c r="P21" s="229">
        <v>18</v>
      </c>
      <c r="Q21" s="230">
        <v>17</v>
      </c>
      <c r="R21" s="229">
        <f t="shared" si="4"/>
        <v>80710</v>
      </c>
      <c r="S21" s="232">
        <f t="shared" si="5"/>
        <v>0.010374071992280694</v>
      </c>
      <c r="T21" s="233">
        <v>36203</v>
      </c>
      <c r="U21" s="230">
        <v>31268</v>
      </c>
      <c r="V21" s="229"/>
      <c r="W21" s="230"/>
      <c r="X21" s="229">
        <f t="shared" si="6"/>
        <v>67471</v>
      </c>
      <c r="Y21" s="228">
        <f t="shared" si="7"/>
        <v>0.19621763424285987</v>
      </c>
    </row>
    <row r="22" spans="1:25" ht="19.5" customHeight="1">
      <c r="A22" s="235" t="s">
        <v>219</v>
      </c>
      <c r="B22" s="233">
        <v>2664</v>
      </c>
      <c r="C22" s="230">
        <v>3858</v>
      </c>
      <c r="D22" s="229">
        <v>0</v>
      </c>
      <c r="E22" s="230">
        <v>0</v>
      </c>
      <c r="F22" s="229">
        <f t="shared" si="0"/>
        <v>6522</v>
      </c>
      <c r="G22" s="232">
        <f t="shared" si="1"/>
        <v>0.00864040189394642</v>
      </c>
      <c r="H22" s="233">
        <v>2252</v>
      </c>
      <c r="I22" s="230">
        <v>3040</v>
      </c>
      <c r="J22" s="229">
        <v>3</v>
      </c>
      <c r="K22" s="230"/>
      <c r="L22" s="229">
        <f t="shared" si="2"/>
        <v>5295</v>
      </c>
      <c r="M22" s="234">
        <f t="shared" si="3"/>
        <v>0.23172804532577906</v>
      </c>
      <c r="N22" s="233">
        <v>26434</v>
      </c>
      <c r="O22" s="230">
        <v>26462</v>
      </c>
      <c r="P22" s="229">
        <v>26</v>
      </c>
      <c r="Q22" s="230">
        <v>4</v>
      </c>
      <c r="R22" s="229">
        <f t="shared" si="4"/>
        <v>52926</v>
      </c>
      <c r="S22" s="232">
        <f t="shared" si="5"/>
        <v>0.006802851372363375</v>
      </c>
      <c r="T22" s="233">
        <v>26090</v>
      </c>
      <c r="U22" s="230">
        <v>25094</v>
      </c>
      <c r="V22" s="229">
        <v>110</v>
      </c>
      <c r="W22" s="230">
        <v>64</v>
      </c>
      <c r="X22" s="229">
        <f t="shared" si="6"/>
        <v>51358</v>
      </c>
      <c r="Y22" s="228">
        <f t="shared" si="7"/>
        <v>0.030530783909030745</v>
      </c>
    </row>
    <row r="23" spans="1:25" ht="19.5" customHeight="1">
      <c r="A23" s="235" t="s">
        <v>220</v>
      </c>
      <c r="B23" s="233">
        <v>2822</v>
      </c>
      <c r="C23" s="230">
        <v>3507</v>
      </c>
      <c r="D23" s="229">
        <v>0</v>
      </c>
      <c r="E23" s="230">
        <v>0</v>
      </c>
      <c r="F23" s="229">
        <f t="shared" si="0"/>
        <v>6329</v>
      </c>
      <c r="G23" s="232">
        <f t="shared" si="1"/>
        <v>0.008384713828087533</v>
      </c>
      <c r="H23" s="233">
        <v>2586</v>
      </c>
      <c r="I23" s="230">
        <v>3648</v>
      </c>
      <c r="J23" s="229"/>
      <c r="K23" s="230"/>
      <c r="L23" s="229">
        <f t="shared" si="2"/>
        <v>6234</v>
      </c>
      <c r="M23" s="234">
        <f t="shared" si="3"/>
        <v>0.01523901187038823</v>
      </c>
      <c r="N23" s="233">
        <v>32663</v>
      </c>
      <c r="O23" s="230">
        <v>31367</v>
      </c>
      <c r="P23" s="229">
        <v>5</v>
      </c>
      <c r="Q23" s="230">
        <v>23</v>
      </c>
      <c r="R23" s="229">
        <f t="shared" si="4"/>
        <v>64058</v>
      </c>
      <c r="S23" s="232">
        <f t="shared" si="5"/>
        <v>0.00823370466709846</v>
      </c>
      <c r="T23" s="233">
        <v>33519</v>
      </c>
      <c r="U23" s="230">
        <v>33665</v>
      </c>
      <c r="V23" s="229">
        <v>75</v>
      </c>
      <c r="W23" s="230">
        <v>2</v>
      </c>
      <c r="X23" s="229">
        <f t="shared" si="6"/>
        <v>67261</v>
      </c>
      <c r="Y23" s="228">
        <f t="shared" si="7"/>
        <v>-0.047620463567297544</v>
      </c>
    </row>
    <row r="24" spans="1:25" ht="19.5" customHeight="1">
      <c r="A24" s="235" t="s">
        <v>221</v>
      </c>
      <c r="B24" s="233">
        <v>1677</v>
      </c>
      <c r="C24" s="230">
        <v>3644</v>
      </c>
      <c r="D24" s="229">
        <v>0</v>
      </c>
      <c r="E24" s="230">
        <v>0</v>
      </c>
      <c r="F24" s="229">
        <f t="shared" si="0"/>
        <v>5321</v>
      </c>
      <c r="G24" s="232">
        <f t="shared" si="1"/>
        <v>0.007049306727643192</v>
      </c>
      <c r="H24" s="233">
        <v>1642</v>
      </c>
      <c r="I24" s="230">
        <v>5097</v>
      </c>
      <c r="J24" s="229"/>
      <c r="K24" s="230"/>
      <c r="L24" s="229">
        <f t="shared" si="2"/>
        <v>6739</v>
      </c>
      <c r="M24" s="234">
        <f t="shared" si="3"/>
        <v>-0.21041697581243513</v>
      </c>
      <c r="N24" s="233">
        <v>18629</v>
      </c>
      <c r="O24" s="230">
        <v>44591</v>
      </c>
      <c r="P24" s="229"/>
      <c r="Q24" s="230"/>
      <c r="R24" s="229">
        <f t="shared" si="4"/>
        <v>63220</v>
      </c>
      <c r="S24" s="232">
        <f t="shared" si="5"/>
        <v>0.008125992211026953</v>
      </c>
      <c r="T24" s="233">
        <v>17567</v>
      </c>
      <c r="U24" s="230">
        <v>46171</v>
      </c>
      <c r="V24" s="229"/>
      <c r="W24" s="230"/>
      <c r="X24" s="229">
        <f t="shared" si="6"/>
        <v>63738</v>
      </c>
      <c r="Y24" s="228">
        <f t="shared" si="7"/>
        <v>-0.00812701998807619</v>
      </c>
    </row>
    <row r="25" spans="1:25" ht="19.5" customHeight="1">
      <c r="A25" s="235" t="s">
        <v>222</v>
      </c>
      <c r="B25" s="233">
        <v>2234</v>
      </c>
      <c r="C25" s="230">
        <v>2588</v>
      </c>
      <c r="D25" s="229">
        <v>0</v>
      </c>
      <c r="E25" s="230">
        <v>0</v>
      </c>
      <c r="F25" s="229">
        <f t="shared" si="0"/>
        <v>4822</v>
      </c>
      <c r="G25" s="232">
        <f t="shared" si="1"/>
        <v>0.006388227220577987</v>
      </c>
      <c r="H25" s="233">
        <v>1942</v>
      </c>
      <c r="I25" s="230">
        <v>2476</v>
      </c>
      <c r="J25" s="229"/>
      <c r="K25" s="230"/>
      <c r="L25" s="229">
        <f t="shared" si="2"/>
        <v>4418</v>
      </c>
      <c r="M25" s="234">
        <f t="shared" si="3"/>
        <v>0.09144409234947948</v>
      </c>
      <c r="N25" s="233">
        <v>27424</v>
      </c>
      <c r="O25" s="230">
        <v>27300</v>
      </c>
      <c r="P25" s="229"/>
      <c r="Q25" s="230"/>
      <c r="R25" s="229">
        <f t="shared" si="4"/>
        <v>54724</v>
      </c>
      <c r="S25" s="232">
        <f t="shared" si="5"/>
        <v>0.007033957572860471</v>
      </c>
      <c r="T25" s="233">
        <v>24517</v>
      </c>
      <c r="U25" s="230">
        <v>23418</v>
      </c>
      <c r="V25" s="229">
        <v>5</v>
      </c>
      <c r="W25" s="230"/>
      <c r="X25" s="229">
        <f t="shared" si="6"/>
        <v>47940</v>
      </c>
      <c r="Y25" s="228">
        <f t="shared" si="7"/>
        <v>0.14151022110972056</v>
      </c>
    </row>
    <row r="26" spans="1:25" ht="19.5" customHeight="1">
      <c r="A26" s="235" t="s">
        <v>223</v>
      </c>
      <c r="B26" s="233">
        <v>2098</v>
      </c>
      <c r="C26" s="230">
        <v>2015</v>
      </c>
      <c r="D26" s="229">
        <v>0</v>
      </c>
      <c r="E26" s="230">
        <v>0</v>
      </c>
      <c r="F26" s="229">
        <f t="shared" si="0"/>
        <v>4113</v>
      </c>
      <c r="G26" s="232">
        <f t="shared" si="1"/>
        <v>0.005448937900920212</v>
      </c>
      <c r="H26" s="233">
        <v>2114</v>
      </c>
      <c r="I26" s="230">
        <v>1879</v>
      </c>
      <c r="J26" s="229"/>
      <c r="K26" s="230"/>
      <c r="L26" s="229">
        <f t="shared" si="2"/>
        <v>3993</v>
      </c>
      <c r="M26" s="234">
        <f t="shared" si="3"/>
        <v>0.03005259203606303</v>
      </c>
      <c r="N26" s="233">
        <v>22385</v>
      </c>
      <c r="O26" s="230">
        <v>21056</v>
      </c>
      <c r="P26" s="229">
        <v>9</v>
      </c>
      <c r="Q26" s="230">
        <v>18</v>
      </c>
      <c r="R26" s="229">
        <f t="shared" si="4"/>
        <v>43468</v>
      </c>
      <c r="S26" s="232">
        <f t="shared" si="5"/>
        <v>0.005587165919470415</v>
      </c>
      <c r="T26" s="233">
        <v>18816</v>
      </c>
      <c r="U26" s="230">
        <v>17409</v>
      </c>
      <c r="V26" s="229"/>
      <c r="W26" s="230"/>
      <c r="X26" s="229">
        <f t="shared" si="6"/>
        <v>36225</v>
      </c>
      <c r="Y26" s="228">
        <f t="shared" si="7"/>
        <v>0.19994478951000683</v>
      </c>
    </row>
    <row r="27" spans="1:25" ht="19.5" customHeight="1">
      <c r="A27" s="235" t="s">
        <v>224</v>
      </c>
      <c r="B27" s="233">
        <v>688</v>
      </c>
      <c r="C27" s="230">
        <v>1800</v>
      </c>
      <c r="D27" s="229">
        <v>2</v>
      </c>
      <c r="E27" s="230">
        <v>0</v>
      </c>
      <c r="F27" s="229">
        <f t="shared" si="0"/>
        <v>2490</v>
      </c>
      <c r="G27" s="232">
        <f t="shared" si="1"/>
        <v>0.003298773492169056</v>
      </c>
      <c r="H27" s="233">
        <v>605</v>
      </c>
      <c r="I27" s="230">
        <v>1726</v>
      </c>
      <c r="J27" s="229">
        <v>14</v>
      </c>
      <c r="K27" s="230"/>
      <c r="L27" s="229">
        <f t="shared" si="2"/>
        <v>2345</v>
      </c>
      <c r="M27" s="234">
        <f t="shared" si="3"/>
        <v>0.061833688699360234</v>
      </c>
      <c r="N27" s="233">
        <v>12153</v>
      </c>
      <c r="O27" s="230">
        <v>13331</v>
      </c>
      <c r="P27" s="229">
        <v>104</v>
      </c>
      <c r="Q27" s="230">
        <v>3</v>
      </c>
      <c r="R27" s="229">
        <f t="shared" si="4"/>
        <v>25591</v>
      </c>
      <c r="S27" s="232">
        <f t="shared" si="5"/>
        <v>0.0032893430349951085</v>
      </c>
      <c r="T27" s="233">
        <v>11659</v>
      </c>
      <c r="U27" s="230">
        <v>11677</v>
      </c>
      <c r="V27" s="229">
        <v>65</v>
      </c>
      <c r="W27" s="230"/>
      <c r="X27" s="229">
        <f t="shared" si="6"/>
        <v>23401</v>
      </c>
      <c r="Y27" s="228">
        <f t="shared" si="7"/>
        <v>0.09358574419896581</v>
      </c>
    </row>
    <row r="28" spans="1:25" ht="19.5" customHeight="1">
      <c r="A28" s="235" t="s">
        <v>225</v>
      </c>
      <c r="B28" s="233">
        <v>1018</v>
      </c>
      <c r="C28" s="230">
        <v>1197</v>
      </c>
      <c r="D28" s="229">
        <v>0</v>
      </c>
      <c r="E28" s="230">
        <v>0</v>
      </c>
      <c r="F28" s="229">
        <f t="shared" si="0"/>
        <v>2215</v>
      </c>
      <c r="G28" s="232">
        <f t="shared" si="1"/>
        <v>0.0029344511185359274</v>
      </c>
      <c r="H28" s="233">
        <v>1050</v>
      </c>
      <c r="I28" s="230">
        <v>1340</v>
      </c>
      <c r="J28" s="229"/>
      <c r="K28" s="230"/>
      <c r="L28" s="229">
        <f t="shared" si="2"/>
        <v>2390</v>
      </c>
      <c r="M28" s="234">
        <f t="shared" si="3"/>
        <v>-0.07322175732217573</v>
      </c>
      <c r="N28" s="233">
        <v>13964</v>
      </c>
      <c r="O28" s="230">
        <v>13652</v>
      </c>
      <c r="P28" s="229"/>
      <c r="Q28" s="230"/>
      <c r="R28" s="229">
        <f t="shared" si="4"/>
        <v>27616</v>
      </c>
      <c r="S28" s="232">
        <f t="shared" si="5"/>
        <v>0.00354962671464284</v>
      </c>
      <c r="T28" s="233">
        <v>15129</v>
      </c>
      <c r="U28" s="230">
        <v>14502</v>
      </c>
      <c r="V28" s="229"/>
      <c r="W28" s="230"/>
      <c r="X28" s="229">
        <f t="shared" si="6"/>
        <v>29631</v>
      </c>
      <c r="Y28" s="228">
        <f t="shared" si="7"/>
        <v>-0.06800310485640038</v>
      </c>
    </row>
    <row r="29" spans="1:25" ht="19.5" customHeight="1" thickBot="1">
      <c r="A29" s="235" t="s">
        <v>226</v>
      </c>
      <c r="B29" s="233">
        <v>10207</v>
      </c>
      <c r="C29" s="230">
        <v>10904</v>
      </c>
      <c r="D29" s="229">
        <v>38</v>
      </c>
      <c r="E29" s="230">
        <v>24</v>
      </c>
      <c r="F29" s="229">
        <f t="shared" si="0"/>
        <v>21173</v>
      </c>
      <c r="G29" s="232">
        <f t="shared" si="1"/>
        <v>0.028050173152488124</v>
      </c>
      <c r="H29" s="233">
        <v>6665</v>
      </c>
      <c r="I29" s="230">
        <v>8962</v>
      </c>
      <c r="J29" s="229">
        <v>87</v>
      </c>
      <c r="K29" s="230">
        <v>3</v>
      </c>
      <c r="L29" s="229">
        <f t="shared" si="2"/>
        <v>15717</v>
      </c>
      <c r="M29" s="234">
        <f t="shared" si="3"/>
        <v>0.34714003944773175</v>
      </c>
      <c r="N29" s="233">
        <v>104135</v>
      </c>
      <c r="O29" s="230">
        <v>72339</v>
      </c>
      <c r="P29" s="229">
        <v>320</v>
      </c>
      <c r="Q29" s="230">
        <v>477</v>
      </c>
      <c r="R29" s="229">
        <f t="shared" si="4"/>
        <v>177271</v>
      </c>
      <c r="S29" s="232">
        <f t="shared" si="5"/>
        <v>0.022785554654238517</v>
      </c>
      <c r="T29" s="233">
        <v>119314</v>
      </c>
      <c r="U29" s="230">
        <v>85489</v>
      </c>
      <c r="V29" s="229">
        <v>382</v>
      </c>
      <c r="W29" s="230">
        <v>183</v>
      </c>
      <c r="X29" s="229">
        <f t="shared" si="6"/>
        <v>205368</v>
      </c>
      <c r="Y29" s="228">
        <f t="shared" si="7"/>
        <v>-0.13681294067235406</v>
      </c>
    </row>
    <row r="30" spans="1:25" s="236" customFormat="1" ht="19.5" customHeight="1">
      <c r="A30" s="243" t="s">
        <v>60</v>
      </c>
      <c r="B30" s="240">
        <f>SUM(B31:B45)</f>
        <v>95954</v>
      </c>
      <c r="C30" s="239">
        <f>SUM(C31:C45)</f>
        <v>102860</v>
      </c>
      <c r="D30" s="238">
        <f>SUM(D31:D45)</f>
        <v>124</v>
      </c>
      <c r="E30" s="239">
        <f>SUM(E31:E45)</f>
        <v>0</v>
      </c>
      <c r="F30" s="238">
        <f t="shared" si="0"/>
        <v>198938</v>
      </c>
      <c r="G30" s="241">
        <f t="shared" si="1"/>
        <v>0.2635547795120995</v>
      </c>
      <c r="H30" s="240">
        <f>SUM(H31:H45)</f>
        <v>83485</v>
      </c>
      <c r="I30" s="239">
        <f>SUM(I31:I45)</f>
        <v>93751</v>
      </c>
      <c r="J30" s="238">
        <f>SUM(J31:J45)</f>
        <v>638</v>
      </c>
      <c r="K30" s="239">
        <f>SUM(K31:K45)</f>
        <v>350</v>
      </c>
      <c r="L30" s="238">
        <f t="shared" si="2"/>
        <v>178224</v>
      </c>
      <c r="M30" s="242">
        <f t="shared" si="3"/>
        <v>0.11622452643863901</v>
      </c>
      <c r="N30" s="240">
        <f>SUM(N31:N45)</f>
        <v>1088848</v>
      </c>
      <c r="O30" s="239">
        <f>SUM(O31:O45)</f>
        <v>1070282</v>
      </c>
      <c r="P30" s="238">
        <f>SUM(P31:P45)</f>
        <v>2690</v>
      </c>
      <c r="Q30" s="239">
        <f>SUM(Q31:Q45)</f>
        <v>2372</v>
      </c>
      <c r="R30" s="238">
        <f t="shared" si="4"/>
        <v>2164192</v>
      </c>
      <c r="S30" s="241">
        <f t="shared" si="5"/>
        <v>0.2781747443082386</v>
      </c>
      <c r="T30" s="240">
        <f>SUM(T31:T45)</f>
        <v>963683</v>
      </c>
      <c r="U30" s="239">
        <f>SUM(U31:U45)</f>
        <v>963293</v>
      </c>
      <c r="V30" s="238">
        <f>SUM(V31:V45)</f>
        <v>9268</v>
      </c>
      <c r="W30" s="239">
        <f>SUM(W31:W45)</f>
        <v>8164</v>
      </c>
      <c r="X30" s="238">
        <f t="shared" si="6"/>
        <v>1944408</v>
      </c>
      <c r="Y30" s="237">
        <f t="shared" si="7"/>
        <v>0.11303389000662412</v>
      </c>
    </row>
    <row r="31" spans="1:25" ht="19.5" customHeight="1">
      <c r="A31" s="250" t="s">
        <v>227</v>
      </c>
      <c r="B31" s="247">
        <v>14558</v>
      </c>
      <c r="C31" s="245">
        <v>13744</v>
      </c>
      <c r="D31" s="246">
        <v>0</v>
      </c>
      <c r="E31" s="245">
        <v>0</v>
      </c>
      <c r="F31" s="229">
        <f t="shared" si="0"/>
        <v>28302</v>
      </c>
      <c r="G31" s="232">
        <f t="shared" si="1"/>
        <v>0.03749473388569021</v>
      </c>
      <c r="H31" s="247">
        <v>18830</v>
      </c>
      <c r="I31" s="245">
        <v>19215</v>
      </c>
      <c r="J31" s="246">
        <v>2</v>
      </c>
      <c r="K31" s="245"/>
      <c r="L31" s="246">
        <f t="shared" si="2"/>
        <v>38047</v>
      </c>
      <c r="M31" s="249">
        <f t="shared" si="3"/>
        <v>-0.25613057534102557</v>
      </c>
      <c r="N31" s="247">
        <v>190540</v>
      </c>
      <c r="O31" s="245">
        <v>183798</v>
      </c>
      <c r="P31" s="246">
        <v>282</v>
      </c>
      <c r="Q31" s="245">
        <v>571</v>
      </c>
      <c r="R31" s="229">
        <f t="shared" si="4"/>
        <v>375191</v>
      </c>
      <c r="S31" s="232">
        <f t="shared" si="5"/>
        <v>0.048225231629981234</v>
      </c>
      <c r="T31" s="251">
        <v>167566</v>
      </c>
      <c r="U31" s="245">
        <v>173107</v>
      </c>
      <c r="V31" s="246">
        <v>13</v>
      </c>
      <c r="W31" s="245">
        <v>8</v>
      </c>
      <c r="X31" s="246">
        <f t="shared" si="6"/>
        <v>340694</v>
      </c>
      <c r="Y31" s="244">
        <f t="shared" si="7"/>
        <v>0.10125508520842752</v>
      </c>
    </row>
    <row r="32" spans="1:25" ht="19.5" customHeight="1">
      <c r="A32" s="250" t="s">
        <v>228</v>
      </c>
      <c r="B32" s="247">
        <v>14786</v>
      </c>
      <c r="C32" s="245">
        <v>12338</v>
      </c>
      <c r="D32" s="246">
        <v>0</v>
      </c>
      <c r="E32" s="245">
        <v>0</v>
      </c>
      <c r="F32" s="246">
        <f t="shared" si="0"/>
        <v>27124</v>
      </c>
      <c r="G32" s="248">
        <f t="shared" si="1"/>
        <v>0.03593410931790903</v>
      </c>
      <c r="H32" s="247">
        <v>11870</v>
      </c>
      <c r="I32" s="245">
        <v>10351</v>
      </c>
      <c r="J32" s="246">
        <v>162</v>
      </c>
      <c r="K32" s="245">
        <v>114</v>
      </c>
      <c r="L32" s="229">
        <f t="shared" si="2"/>
        <v>22497</v>
      </c>
      <c r="M32" s="249">
        <f t="shared" si="3"/>
        <v>0.20567186736009235</v>
      </c>
      <c r="N32" s="247">
        <v>171497</v>
      </c>
      <c r="O32" s="245">
        <v>162979</v>
      </c>
      <c r="P32" s="246">
        <v>97</v>
      </c>
      <c r="Q32" s="245">
        <v>100</v>
      </c>
      <c r="R32" s="246">
        <f t="shared" si="4"/>
        <v>334673</v>
      </c>
      <c r="S32" s="248">
        <f t="shared" si="5"/>
        <v>0.04301724440431863</v>
      </c>
      <c r="T32" s="251">
        <v>146333</v>
      </c>
      <c r="U32" s="245">
        <v>143537</v>
      </c>
      <c r="V32" s="246">
        <v>490</v>
      </c>
      <c r="W32" s="245">
        <v>117</v>
      </c>
      <c r="X32" s="246">
        <f t="shared" si="6"/>
        <v>290477</v>
      </c>
      <c r="Y32" s="244">
        <f t="shared" si="7"/>
        <v>0.1521497399105609</v>
      </c>
    </row>
    <row r="33" spans="1:25" ht="19.5" customHeight="1">
      <c r="A33" s="250" t="s">
        <v>229</v>
      </c>
      <c r="B33" s="247">
        <v>11015</v>
      </c>
      <c r="C33" s="245">
        <v>11887</v>
      </c>
      <c r="D33" s="246">
        <v>0</v>
      </c>
      <c r="E33" s="245">
        <v>0</v>
      </c>
      <c r="F33" s="246">
        <f t="shared" si="0"/>
        <v>22902</v>
      </c>
      <c r="G33" s="248">
        <f t="shared" si="1"/>
        <v>0.03034076727616696</v>
      </c>
      <c r="H33" s="247">
        <v>11323</v>
      </c>
      <c r="I33" s="245">
        <v>13325</v>
      </c>
      <c r="J33" s="246"/>
      <c r="K33" s="245">
        <v>0</v>
      </c>
      <c r="L33" s="246">
        <f t="shared" si="2"/>
        <v>24648</v>
      </c>
      <c r="M33" s="249">
        <f t="shared" si="3"/>
        <v>-0.07083739045764359</v>
      </c>
      <c r="N33" s="247">
        <v>127686</v>
      </c>
      <c r="O33" s="245">
        <v>126376</v>
      </c>
      <c r="P33" s="246">
        <v>3</v>
      </c>
      <c r="Q33" s="245">
        <v>15</v>
      </c>
      <c r="R33" s="246">
        <f t="shared" si="4"/>
        <v>254080</v>
      </c>
      <c r="S33" s="248">
        <f t="shared" si="5"/>
        <v>0.032658211024639804</v>
      </c>
      <c r="T33" s="251">
        <v>109427</v>
      </c>
      <c r="U33" s="245">
        <v>113533</v>
      </c>
      <c r="V33" s="246">
        <v>2</v>
      </c>
      <c r="W33" s="245">
        <v>2</v>
      </c>
      <c r="X33" s="246">
        <f t="shared" si="6"/>
        <v>222964</v>
      </c>
      <c r="Y33" s="244">
        <f t="shared" si="7"/>
        <v>0.1395561615328036</v>
      </c>
    </row>
    <row r="34" spans="1:25" ht="19.5" customHeight="1">
      <c r="A34" s="250" t="s">
        <v>230</v>
      </c>
      <c r="B34" s="247">
        <v>8988</v>
      </c>
      <c r="C34" s="245">
        <v>10176</v>
      </c>
      <c r="D34" s="246">
        <v>0</v>
      </c>
      <c r="E34" s="245">
        <v>0</v>
      </c>
      <c r="F34" s="246">
        <f t="shared" si="0"/>
        <v>19164</v>
      </c>
      <c r="G34" s="248">
        <f t="shared" si="1"/>
        <v>0.025388632612019194</v>
      </c>
      <c r="H34" s="247">
        <v>7328</v>
      </c>
      <c r="I34" s="245">
        <v>7405</v>
      </c>
      <c r="J34" s="246"/>
      <c r="K34" s="245"/>
      <c r="L34" s="229">
        <f t="shared" si="2"/>
        <v>14733</v>
      </c>
      <c r="M34" s="249" t="s">
        <v>50</v>
      </c>
      <c r="N34" s="247">
        <v>90587</v>
      </c>
      <c r="O34" s="245">
        <v>87075</v>
      </c>
      <c r="P34" s="246"/>
      <c r="Q34" s="245">
        <v>4</v>
      </c>
      <c r="R34" s="229">
        <f t="shared" si="4"/>
        <v>177666</v>
      </c>
      <c r="S34" s="248">
        <f t="shared" si="5"/>
        <v>0.022836326038663632</v>
      </c>
      <c r="T34" s="251">
        <v>68774</v>
      </c>
      <c r="U34" s="245">
        <v>65636</v>
      </c>
      <c r="V34" s="246"/>
      <c r="W34" s="245">
        <v>0</v>
      </c>
      <c r="X34" s="246">
        <f t="shared" si="6"/>
        <v>134410</v>
      </c>
      <c r="Y34" s="244" t="s">
        <v>50</v>
      </c>
    </row>
    <row r="35" spans="1:25" ht="19.5" customHeight="1">
      <c r="A35" s="250" t="s">
        <v>231</v>
      </c>
      <c r="B35" s="247">
        <v>7959</v>
      </c>
      <c r="C35" s="245">
        <v>10050</v>
      </c>
      <c r="D35" s="246">
        <v>0</v>
      </c>
      <c r="E35" s="245">
        <v>0</v>
      </c>
      <c r="F35" s="246">
        <f>SUM(B35:E35)</f>
        <v>18009</v>
      </c>
      <c r="G35" s="248">
        <f>F35/$F$9</f>
        <v>0.023858478642760052</v>
      </c>
      <c r="H35" s="247">
        <v>4588</v>
      </c>
      <c r="I35" s="245">
        <v>5758</v>
      </c>
      <c r="J35" s="246">
        <v>215</v>
      </c>
      <c r="K35" s="245">
        <v>0</v>
      </c>
      <c r="L35" s="229">
        <f>SUM(H35:K35)</f>
        <v>10561</v>
      </c>
      <c r="M35" s="249" t="s">
        <v>50</v>
      </c>
      <c r="N35" s="247">
        <v>67754</v>
      </c>
      <c r="O35" s="245">
        <v>69922</v>
      </c>
      <c r="P35" s="246">
        <v>0</v>
      </c>
      <c r="Q35" s="245">
        <v>0</v>
      </c>
      <c r="R35" s="229">
        <f>SUM(N35:Q35)</f>
        <v>137676</v>
      </c>
      <c r="S35" s="248">
        <f>R35/$R$9</f>
        <v>0.017696205372435096</v>
      </c>
      <c r="T35" s="251">
        <v>65322</v>
      </c>
      <c r="U35" s="245">
        <v>64241</v>
      </c>
      <c r="V35" s="246">
        <v>307</v>
      </c>
      <c r="W35" s="245">
        <v>135</v>
      </c>
      <c r="X35" s="246">
        <f>SUM(T35:W35)</f>
        <v>130005</v>
      </c>
      <c r="Y35" s="244">
        <f t="shared" si="7"/>
        <v>0.0590054228683512</v>
      </c>
    </row>
    <row r="36" spans="1:25" ht="19.5" customHeight="1">
      <c r="A36" s="250" t="s">
        <v>232</v>
      </c>
      <c r="B36" s="247">
        <v>5984</v>
      </c>
      <c r="C36" s="245">
        <v>4733</v>
      </c>
      <c r="D36" s="246">
        <v>0</v>
      </c>
      <c r="E36" s="245">
        <v>0</v>
      </c>
      <c r="F36" s="246">
        <f t="shared" si="0"/>
        <v>10717</v>
      </c>
      <c r="G36" s="248">
        <f t="shared" si="1"/>
        <v>0.014197974102640874</v>
      </c>
      <c r="H36" s="247">
        <v>2939</v>
      </c>
      <c r="I36" s="245">
        <v>2532</v>
      </c>
      <c r="J36" s="246"/>
      <c r="K36" s="245"/>
      <c r="L36" s="246">
        <f t="shared" si="2"/>
        <v>5471</v>
      </c>
      <c r="M36" s="249">
        <f t="shared" si="3"/>
        <v>0.9588740632425516</v>
      </c>
      <c r="N36" s="247">
        <v>66024</v>
      </c>
      <c r="O36" s="245">
        <v>63048</v>
      </c>
      <c r="P36" s="246">
        <v>5</v>
      </c>
      <c r="Q36" s="245">
        <v>8</v>
      </c>
      <c r="R36" s="246">
        <f t="shared" si="4"/>
        <v>129085</v>
      </c>
      <c r="S36" s="248">
        <f t="shared" si="5"/>
        <v>0.0165919598949765</v>
      </c>
      <c r="T36" s="251">
        <v>35239</v>
      </c>
      <c r="U36" s="245">
        <v>35903</v>
      </c>
      <c r="V36" s="246">
        <v>150</v>
      </c>
      <c r="W36" s="245">
        <v>388</v>
      </c>
      <c r="X36" s="246">
        <f t="shared" si="6"/>
        <v>71680</v>
      </c>
      <c r="Y36" s="244">
        <f t="shared" si="7"/>
        <v>0.8008510044642858</v>
      </c>
    </row>
    <row r="37" spans="1:25" ht="19.5" customHeight="1">
      <c r="A37" s="250" t="s">
        <v>233</v>
      </c>
      <c r="B37" s="247">
        <v>3811</v>
      </c>
      <c r="C37" s="245">
        <v>4596</v>
      </c>
      <c r="D37" s="246">
        <v>0</v>
      </c>
      <c r="E37" s="245">
        <v>0</v>
      </c>
      <c r="F37" s="246">
        <f t="shared" si="0"/>
        <v>8407</v>
      </c>
      <c r="G37" s="248">
        <f t="shared" si="1"/>
        <v>0.011137666164122593</v>
      </c>
      <c r="H37" s="247">
        <v>2923</v>
      </c>
      <c r="I37" s="245">
        <v>3302</v>
      </c>
      <c r="J37" s="246"/>
      <c r="K37" s="245"/>
      <c r="L37" s="246">
        <f t="shared" si="2"/>
        <v>6225</v>
      </c>
      <c r="M37" s="249">
        <f t="shared" si="3"/>
        <v>0.3505220883534137</v>
      </c>
      <c r="N37" s="247">
        <v>48435</v>
      </c>
      <c r="O37" s="245">
        <v>46424</v>
      </c>
      <c r="P37" s="246"/>
      <c r="Q37" s="245"/>
      <c r="R37" s="246">
        <f t="shared" si="4"/>
        <v>94859</v>
      </c>
      <c r="S37" s="248">
        <f t="shared" si="5"/>
        <v>0.012192715835903287</v>
      </c>
      <c r="T37" s="251">
        <v>43861</v>
      </c>
      <c r="U37" s="245">
        <v>41956</v>
      </c>
      <c r="V37" s="246"/>
      <c r="W37" s="245"/>
      <c r="X37" s="246">
        <f t="shared" si="6"/>
        <v>85817</v>
      </c>
      <c r="Y37" s="244">
        <f t="shared" si="7"/>
        <v>0.10536373911928876</v>
      </c>
    </row>
    <row r="38" spans="1:25" ht="19.5" customHeight="1">
      <c r="A38" s="250" t="s">
        <v>234</v>
      </c>
      <c r="B38" s="247">
        <v>3267</v>
      </c>
      <c r="C38" s="245">
        <v>2691</v>
      </c>
      <c r="D38" s="246">
        <v>0</v>
      </c>
      <c r="E38" s="245">
        <v>0</v>
      </c>
      <c r="F38" s="246">
        <f t="shared" si="0"/>
        <v>5958</v>
      </c>
      <c r="G38" s="248">
        <f t="shared" si="1"/>
        <v>0.007893209825840658</v>
      </c>
      <c r="H38" s="247">
        <v>1954</v>
      </c>
      <c r="I38" s="245">
        <v>2118</v>
      </c>
      <c r="J38" s="246"/>
      <c r="K38" s="245"/>
      <c r="L38" s="246">
        <f t="shared" si="2"/>
        <v>4072</v>
      </c>
      <c r="M38" s="249">
        <f t="shared" si="3"/>
        <v>0.46316306483300584</v>
      </c>
      <c r="N38" s="247">
        <v>30487</v>
      </c>
      <c r="O38" s="245">
        <v>28535</v>
      </c>
      <c r="P38" s="246"/>
      <c r="Q38" s="245">
        <v>0</v>
      </c>
      <c r="R38" s="246">
        <f t="shared" si="4"/>
        <v>59022</v>
      </c>
      <c r="S38" s="248">
        <f t="shared" si="5"/>
        <v>0.007586401649465878</v>
      </c>
      <c r="T38" s="251">
        <v>30863</v>
      </c>
      <c r="U38" s="245">
        <v>29267</v>
      </c>
      <c r="V38" s="246">
        <v>4</v>
      </c>
      <c r="W38" s="245">
        <v>0</v>
      </c>
      <c r="X38" s="246">
        <f t="shared" si="6"/>
        <v>60134</v>
      </c>
      <c r="Y38" s="244">
        <f t="shared" si="7"/>
        <v>-0.0184920344563807</v>
      </c>
    </row>
    <row r="39" spans="1:25" ht="19.5" customHeight="1">
      <c r="A39" s="250" t="s">
        <v>235</v>
      </c>
      <c r="B39" s="247">
        <v>1686</v>
      </c>
      <c r="C39" s="245">
        <v>3571</v>
      </c>
      <c r="D39" s="246">
        <v>0</v>
      </c>
      <c r="E39" s="245">
        <v>0</v>
      </c>
      <c r="F39" s="246">
        <f>SUM(B39:E39)</f>
        <v>5257</v>
      </c>
      <c r="G39" s="248">
        <f>F39/$F$9</f>
        <v>0.0069645189752340275</v>
      </c>
      <c r="H39" s="247">
        <v>4782</v>
      </c>
      <c r="I39" s="245">
        <v>7991</v>
      </c>
      <c r="J39" s="246"/>
      <c r="K39" s="245"/>
      <c r="L39" s="246">
        <f>SUM(H39:K39)</f>
        <v>12773</v>
      </c>
      <c r="M39" s="249">
        <f>IF(ISERROR(F39/L39-1),"         /0",(F39/L39-1))</f>
        <v>-0.5884287168245518</v>
      </c>
      <c r="N39" s="247">
        <v>42513</v>
      </c>
      <c r="O39" s="245">
        <v>47350</v>
      </c>
      <c r="P39" s="246"/>
      <c r="Q39" s="245">
        <v>0</v>
      </c>
      <c r="R39" s="246">
        <f>SUM(N39:Q39)</f>
        <v>89863</v>
      </c>
      <c r="S39" s="248">
        <f>R39/$R$9</f>
        <v>0.01155055422428844</v>
      </c>
      <c r="T39" s="251">
        <v>73732</v>
      </c>
      <c r="U39" s="245">
        <v>81503</v>
      </c>
      <c r="V39" s="246"/>
      <c r="W39" s="245">
        <v>0</v>
      </c>
      <c r="X39" s="246">
        <f>SUM(T39:W39)</f>
        <v>155235</v>
      </c>
      <c r="Y39" s="244">
        <f>IF(ISERROR(R39/X39-1),"         /0",(R39/X39-1))</f>
        <v>-0.42111637195220153</v>
      </c>
    </row>
    <row r="40" spans="1:25" ht="19.5" customHeight="1">
      <c r="A40" s="250" t="s">
        <v>236</v>
      </c>
      <c r="B40" s="247">
        <v>1747</v>
      </c>
      <c r="C40" s="245">
        <v>2078</v>
      </c>
      <c r="D40" s="246">
        <v>0</v>
      </c>
      <c r="E40" s="245">
        <v>0</v>
      </c>
      <c r="F40" s="246">
        <f t="shared" si="0"/>
        <v>3825</v>
      </c>
      <c r="G40" s="248">
        <f t="shared" si="1"/>
        <v>0.005067393015078972</v>
      </c>
      <c r="H40" s="247">
        <v>1092</v>
      </c>
      <c r="I40" s="245">
        <v>1281</v>
      </c>
      <c r="J40" s="246"/>
      <c r="K40" s="245">
        <v>0</v>
      </c>
      <c r="L40" s="246">
        <f t="shared" si="2"/>
        <v>2373</v>
      </c>
      <c r="M40" s="249">
        <f t="shared" si="3"/>
        <v>0.6118836915297092</v>
      </c>
      <c r="N40" s="247">
        <v>16644</v>
      </c>
      <c r="O40" s="245">
        <v>15381</v>
      </c>
      <c r="P40" s="246">
        <v>101</v>
      </c>
      <c r="Q40" s="245">
        <v>6</v>
      </c>
      <c r="R40" s="246">
        <f t="shared" si="4"/>
        <v>32132</v>
      </c>
      <c r="S40" s="248">
        <f t="shared" si="5"/>
        <v>0.004130091454044892</v>
      </c>
      <c r="T40" s="251">
        <v>19268</v>
      </c>
      <c r="U40" s="245">
        <v>18263</v>
      </c>
      <c r="V40" s="246">
        <v>8</v>
      </c>
      <c r="W40" s="245">
        <v>3</v>
      </c>
      <c r="X40" s="246">
        <f t="shared" si="6"/>
        <v>37542</v>
      </c>
      <c r="Y40" s="244">
        <f t="shared" si="7"/>
        <v>-0.1441052687656491</v>
      </c>
    </row>
    <row r="41" spans="1:25" ht="19.5" customHeight="1">
      <c r="A41" s="250" t="s">
        <v>237</v>
      </c>
      <c r="B41" s="247">
        <v>1605</v>
      </c>
      <c r="C41" s="245">
        <v>1673</v>
      </c>
      <c r="D41" s="246">
        <v>0</v>
      </c>
      <c r="E41" s="245">
        <v>0</v>
      </c>
      <c r="F41" s="246">
        <f t="shared" si="0"/>
        <v>3278</v>
      </c>
      <c r="G41" s="248">
        <f t="shared" si="1"/>
        <v>0.004342722693706894</v>
      </c>
      <c r="H41" s="247">
        <v>886</v>
      </c>
      <c r="I41" s="245">
        <v>988</v>
      </c>
      <c r="J41" s="246"/>
      <c r="K41" s="245"/>
      <c r="L41" s="246">
        <f t="shared" si="2"/>
        <v>1874</v>
      </c>
      <c r="M41" s="249">
        <f t="shared" si="3"/>
        <v>0.7491995731056564</v>
      </c>
      <c r="N41" s="247">
        <v>12723</v>
      </c>
      <c r="O41" s="245">
        <v>12993</v>
      </c>
      <c r="P41" s="246"/>
      <c r="Q41" s="245"/>
      <c r="R41" s="246">
        <f t="shared" si="4"/>
        <v>25716</v>
      </c>
      <c r="S41" s="248">
        <f t="shared" si="5"/>
        <v>0.003305409928800524</v>
      </c>
      <c r="T41" s="251">
        <v>2184</v>
      </c>
      <c r="U41" s="245">
        <v>2339</v>
      </c>
      <c r="V41" s="246"/>
      <c r="W41" s="245"/>
      <c r="X41" s="246">
        <f t="shared" si="6"/>
        <v>4523</v>
      </c>
      <c r="Y41" s="244">
        <f t="shared" si="7"/>
        <v>4.6856068980764976</v>
      </c>
    </row>
    <row r="42" spans="1:25" ht="19.5" customHeight="1">
      <c r="A42" s="250" t="s">
        <v>238</v>
      </c>
      <c r="B42" s="247">
        <v>1367</v>
      </c>
      <c r="C42" s="245">
        <v>1864</v>
      </c>
      <c r="D42" s="246">
        <v>0</v>
      </c>
      <c r="E42" s="245">
        <v>0</v>
      </c>
      <c r="F42" s="246">
        <f t="shared" si="0"/>
        <v>3231</v>
      </c>
      <c r="G42" s="248">
        <f t="shared" si="1"/>
        <v>0.004280456688031414</v>
      </c>
      <c r="H42" s="247">
        <v>1110</v>
      </c>
      <c r="I42" s="245">
        <v>1792</v>
      </c>
      <c r="J42" s="246"/>
      <c r="K42" s="245">
        <v>0</v>
      </c>
      <c r="L42" s="246">
        <f t="shared" si="2"/>
        <v>2902</v>
      </c>
      <c r="M42" s="249">
        <f t="shared" si="3"/>
        <v>0.1133700895933838</v>
      </c>
      <c r="N42" s="247">
        <v>16758</v>
      </c>
      <c r="O42" s="245">
        <v>15482</v>
      </c>
      <c r="P42" s="246">
        <v>5</v>
      </c>
      <c r="Q42" s="245">
        <v>5</v>
      </c>
      <c r="R42" s="246">
        <f t="shared" si="4"/>
        <v>32250</v>
      </c>
      <c r="S42" s="248">
        <f t="shared" si="5"/>
        <v>0.004145258601797204</v>
      </c>
      <c r="T42" s="251">
        <v>13043</v>
      </c>
      <c r="U42" s="245">
        <v>12416</v>
      </c>
      <c r="V42" s="246">
        <v>55</v>
      </c>
      <c r="W42" s="245">
        <v>0</v>
      </c>
      <c r="X42" s="246">
        <f t="shared" si="6"/>
        <v>25514</v>
      </c>
      <c r="Y42" s="244">
        <f t="shared" si="7"/>
        <v>0.2640119150270439</v>
      </c>
    </row>
    <row r="43" spans="1:25" ht="19.5" customHeight="1">
      <c r="A43" s="250" t="s">
        <v>239</v>
      </c>
      <c r="B43" s="247">
        <v>1614</v>
      </c>
      <c r="C43" s="245">
        <v>1176</v>
      </c>
      <c r="D43" s="246">
        <v>0</v>
      </c>
      <c r="E43" s="245">
        <v>0</v>
      </c>
      <c r="F43" s="246">
        <f t="shared" si="0"/>
        <v>2790</v>
      </c>
      <c r="G43" s="248">
        <f t="shared" si="1"/>
        <v>0.003696216081587015</v>
      </c>
      <c r="H43" s="247">
        <v>1997</v>
      </c>
      <c r="I43" s="245">
        <v>1464</v>
      </c>
      <c r="J43" s="246"/>
      <c r="K43" s="245">
        <v>0</v>
      </c>
      <c r="L43" s="246">
        <f t="shared" si="2"/>
        <v>3461</v>
      </c>
      <c r="M43" s="249">
        <f t="shared" si="3"/>
        <v>-0.193874602715978</v>
      </c>
      <c r="N43" s="247">
        <v>20849</v>
      </c>
      <c r="O43" s="245">
        <v>17780</v>
      </c>
      <c r="P43" s="246">
        <v>2</v>
      </c>
      <c r="Q43" s="245">
        <v>4</v>
      </c>
      <c r="R43" s="246">
        <f t="shared" si="4"/>
        <v>38635</v>
      </c>
      <c r="S43" s="248">
        <f t="shared" si="5"/>
        <v>0.004965955537377829</v>
      </c>
      <c r="T43" s="251">
        <v>16581</v>
      </c>
      <c r="U43" s="245">
        <v>14528</v>
      </c>
      <c r="V43" s="246"/>
      <c r="W43" s="245">
        <v>0</v>
      </c>
      <c r="X43" s="246">
        <f t="shared" si="6"/>
        <v>31109</v>
      </c>
      <c r="Y43" s="244">
        <f t="shared" si="7"/>
        <v>0.24192355909865304</v>
      </c>
    </row>
    <row r="44" spans="1:25" ht="19.5" customHeight="1">
      <c r="A44" s="250" t="s">
        <v>240</v>
      </c>
      <c r="B44" s="247">
        <v>1079</v>
      </c>
      <c r="C44" s="245">
        <v>796</v>
      </c>
      <c r="D44" s="246">
        <v>0</v>
      </c>
      <c r="E44" s="245">
        <v>0</v>
      </c>
      <c r="F44" s="246">
        <f t="shared" si="0"/>
        <v>1875</v>
      </c>
      <c r="G44" s="248">
        <f t="shared" si="1"/>
        <v>0.002484016183862241</v>
      </c>
      <c r="H44" s="247">
        <v>526</v>
      </c>
      <c r="I44" s="245">
        <v>704</v>
      </c>
      <c r="J44" s="246"/>
      <c r="K44" s="245"/>
      <c r="L44" s="246">
        <f t="shared" si="2"/>
        <v>1230</v>
      </c>
      <c r="M44" s="249" t="s">
        <v>50</v>
      </c>
      <c r="N44" s="247">
        <v>8938</v>
      </c>
      <c r="O44" s="245">
        <v>6794</v>
      </c>
      <c r="P44" s="246"/>
      <c r="Q44" s="245"/>
      <c r="R44" s="229">
        <f t="shared" si="4"/>
        <v>15732</v>
      </c>
      <c r="S44" s="248">
        <f t="shared" si="5"/>
        <v>0.0020221149867743755</v>
      </c>
      <c r="T44" s="251">
        <v>8188</v>
      </c>
      <c r="U44" s="245">
        <v>5901</v>
      </c>
      <c r="V44" s="246"/>
      <c r="W44" s="245"/>
      <c r="X44" s="246">
        <f t="shared" si="6"/>
        <v>14089</v>
      </c>
      <c r="Y44" s="244" t="s">
        <v>50</v>
      </c>
    </row>
    <row r="45" spans="1:25" ht="19.5" customHeight="1" thickBot="1">
      <c r="A45" s="250" t="s">
        <v>226</v>
      </c>
      <c r="B45" s="247">
        <v>16488</v>
      </c>
      <c r="C45" s="245">
        <v>21487</v>
      </c>
      <c r="D45" s="246">
        <v>124</v>
      </c>
      <c r="E45" s="245">
        <v>0</v>
      </c>
      <c r="F45" s="246">
        <f aca="true" t="shared" si="8" ref="F45:F71">SUM(B45:E45)</f>
        <v>38099</v>
      </c>
      <c r="G45" s="248">
        <f aca="true" t="shared" si="9" ref="G45:G71">F45/$F$9</f>
        <v>0.05047388404744935</v>
      </c>
      <c r="H45" s="247">
        <v>11337</v>
      </c>
      <c r="I45" s="245">
        <v>15525</v>
      </c>
      <c r="J45" s="246">
        <v>259</v>
      </c>
      <c r="K45" s="245">
        <v>236</v>
      </c>
      <c r="L45" s="246">
        <f aca="true" t="shared" si="10" ref="L45:L71">SUM(H45:K45)</f>
        <v>27357</v>
      </c>
      <c r="M45" s="249">
        <f aca="true" t="shared" si="11" ref="M45:M71">IF(ISERROR(F45/L45-1),"         /0",(F45/L45-1))</f>
        <v>0.39266001389041194</v>
      </c>
      <c r="N45" s="247">
        <v>177413</v>
      </c>
      <c r="O45" s="245">
        <v>186345</v>
      </c>
      <c r="P45" s="246">
        <v>2195</v>
      </c>
      <c r="Q45" s="245">
        <v>1659</v>
      </c>
      <c r="R45" s="246">
        <f aca="true" t="shared" si="12" ref="R45:R71">SUM(N45:Q45)</f>
        <v>367612</v>
      </c>
      <c r="S45" s="248">
        <f aca="true" t="shared" si="13" ref="S45:S71">R45/$R$9</f>
        <v>0.04725106372477128</v>
      </c>
      <c r="T45" s="251">
        <v>163302</v>
      </c>
      <c r="U45" s="245">
        <v>161163</v>
      </c>
      <c r="V45" s="246">
        <v>8239</v>
      </c>
      <c r="W45" s="245">
        <v>7511</v>
      </c>
      <c r="X45" s="246">
        <f aca="true" t="shared" si="14" ref="X45:X72">SUM(T45:W45)</f>
        <v>340215</v>
      </c>
      <c r="Y45" s="244">
        <f aca="true" t="shared" si="15" ref="Y45:Y71">IF(ISERROR(R45/X45-1),"         /0",(R45/X45-1))</f>
        <v>0.0805284893376248</v>
      </c>
    </row>
    <row r="46" spans="1:25" s="236" customFormat="1" ht="19.5" customHeight="1">
      <c r="A46" s="243" t="s">
        <v>59</v>
      </c>
      <c r="B46" s="240">
        <f>SUM(B47:B54)</f>
        <v>40301</v>
      </c>
      <c r="C46" s="239">
        <f>SUM(C47:C54)</f>
        <v>51591</v>
      </c>
      <c r="D46" s="238">
        <f>SUM(D47:D54)</f>
        <v>8</v>
      </c>
      <c r="E46" s="239">
        <f>SUM(E47:E54)</f>
        <v>0</v>
      </c>
      <c r="F46" s="238">
        <f t="shared" si="8"/>
        <v>91900</v>
      </c>
      <c r="G46" s="241">
        <f t="shared" si="9"/>
        <v>0.12174991322503464</v>
      </c>
      <c r="H46" s="240">
        <f>SUM(H47:H54)</f>
        <v>37368</v>
      </c>
      <c r="I46" s="239">
        <f>SUM(I47:I54)</f>
        <v>50090</v>
      </c>
      <c r="J46" s="238">
        <f>SUM(J47:J54)</f>
        <v>40</v>
      </c>
      <c r="K46" s="239">
        <f>SUM(K47:K54)</f>
        <v>10</v>
      </c>
      <c r="L46" s="238">
        <f t="shared" si="10"/>
        <v>87508</v>
      </c>
      <c r="M46" s="242">
        <f t="shared" si="11"/>
        <v>0.05018969694199393</v>
      </c>
      <c r="N46" s="240">
        <f>SUM(N47:N54)</f>
        <v>513658</v>
      </c>
      <c r="O46" s="239">
        <f>SUM(O47:O54)</f>
        <v>512018</v>
      </c>
      <c r="P46" s="238">
        <f>SUM(P47:P54)</f>
        <v>192</v>
      </c>
      <c r="Q46" s="239">
        <f>SUM(Q47:Q54)</f>
        <v>325</v>
      </c>
      <c r="R46" s="238">
        <f t="shared" si="12"/>
        <v>1026193</v>
      </c>
      <c r="S46" s="241">
        <f t="shared" si="13"/>
        <v>0.13190187163888614</v>
      </c>
      <c r="T46" s="240">
        <f>SUM(T47:T54)</f>
        <v>510531</v>
      </c>
      <c r="U46" s="239">
        <f>SUM(U47:U54)</f>
        <v>492130</v>
      </c>
      <c r="V46" s="238">
        <f>SUM(V47:V54)</f>
        <v>280</v>
      </c>
      <c r="W46" s="239">
        <f>SUM(W47:W54)</f>
        <v>37</v>
      </c>
      <c r="X46" s="238">
        <f t="shared" si="14"/>
        <v>1002978</v>
      </c>
      <c r="Y46" s="237">
        <f t="shared" si="15"/>
        <v>0.02314607100056043</v>
      </c>
    </row>
    <row r="47" spans="1:25" ht="19.5" customHeight="1">
      <c r="A47" s="250" t="s">
        <v>241</v>
      </c>
      <c r="B47" s="247">
        <v>16604</v>
      </c>
      <c r="C47" s="245">
        <v>19200</v>
      </c>
      <c r="D47" s="246">
        <v>0</v>
      </c>
      <c r="E47" s="245">
        <v>0</v>
      </c>
      <c r="F47" s="246">
        <f t="shared" si="8"/>
        <v>35804</v>
      </c>
      <c r="G47" s="248">
        <f t="shared" si="9"/>
        <v>0.04743344823840196</v>
      </c>
      <c r="H47" s="247">
        <v>16594</v>
      </c>
      <c r="I47" s="245">
        <v>19777</v>
      </c>
      <c r="J47" s="246"/>
      <c r="K47" s="245"/>
      <c r="L47" s="246">
        <f t="shared" si="10"/>
        <v>36371</v>
      </c>
      <c r="M47" s="249">
        <f t="shared" si="11"/>
        <v>-0.015589343158010527</v>
      </c>
      <c r="N47" s="247">
        <v>209237</v>
      </c>
      <c r="O47" s="245">
        <v>213904</v>
      </c>
      <c r="P47" s="246">
        <v>11</v>
      </c>
      <c r="Q47" s="245">
        <v>23</v>
      </c>
      <c r="R47" s="246">
        <f t="shared" si="12"/>
        <v>423175</v>
      </c>
      <c r="S47" s="248">
        <f t="shared" si="13"/>
        <v>0.054392862288853705</v>
      </c>
      <c r="T47" s="247">
        <v>214683</v>
      </c>
      <c r="U47" s="245">
        <v>213167</v>
      </c>
      <c r="V47" s="246">
        <v>60</v>
      </c>
      <c r="W47" s="245"/>
      <c r="X47" s="229">
        <f t="shared" si="14"/>
        <v>427910</v>
      </c>
      <c r="Y47" s="244">
        <f t="shared" si="15"/>
        <v>-0.011065410950900856</v>
      </c>
    </row>
    <row r="48" spans="1:25" ht="19.5" customHeight="1">
      <c r="A48" s="250" t="s">
        <v>242</v>
      </c>
      <c r="B48" s="247">
        <v>7204</v>
      </c>
      <c r="C48" s="245">
        <v>7858</v>
      </c>
      <c r="D48" s="246">
        <v>0</v>
      </c>
      <c r="E48" s="245">
        <v>0</v>
      </c>
      <c r="F48" s="246">
        <f t="shared" si="8"/>
        <v>15062</v>
      </c>
      <c r="G48" s="248">
        <f t="shared" si="9"/>
        <v>0.019954267606044306</v>
      </c>
      <c r="H48" s="247">
        <v>7187</v>
      </c>
      <c r="I48" s="245">
        <v>8167</v>
      </c>
      <c r="J48" s="246"/>
      <c r="K48" s="245"/>
      <c r="L48" s="246">
        <f t="shared" si="10"/>
        <v>15354</v>
      </c>
      <c r="M48" s="249">
        <f t="shared" si="11"/>
        <v>-0.01901784551257002</v>
      </c>
      <c r="N48" s="247">
        <v>85984</v>
      </c>
      <c r="O48" s="245">
        <v>83582</v>
      </c>
      <c r="P48" s="246"/>
      <c r="Q48" s="245"/>
      <c r="R48" s="246">
        <f t="shared" si="12"/>
        <v>169566</v>
      </c>
      <c r="S48" s="248">
        <f t="shared" si="13"/>
        <v>0.021795191320072703</v>
      </c>
      <c r="T48" s="247">
        <v>85285</v>
      </c>
      <c r="U48" s="245">
        <v>83216</v>
      </c>
      <c r="V48" s="246"/>
      <c r="W48" s="245"/>
      <c r="X48" s="229">
        <f t="shared" si="14"/>
        <v>168501</v>
      </c>
      <c r="Y48" s="244">
        <f t="shared" si="15"/>
        <v>0.0063204372674345866</v>
      </c>
    </row>
    <row r="49" spans="1:25" ht="19.5" customHeight="1">
      <c r="A49" s="250" t="s">
        <v>243</v>
      </c>
      <c r="B49" s="247">
        <v>6047</v>
      </c>
      <c r="C49" s="245">
        <v>8067</v>
      </c>
      <c r="D49" s="246">
        <v>0</v>
      </c>
      <c r="E49" s="245">
        <v>0</v>
      </c>
      <c r="F49" s="246">
        <f t="shared" si="8"/>
        <v>14114</v>
      </c>
      <c r="G49" s="248">
        <f t="shared" si="9"/>
        <v>0.01869834902348356</v>
      </c>
      <c r="H49" s="247">
        <v>4618</v>
      </c>
      <c r="I49" s="245">
        <v>6325</v>
      </c>
      <c r="J49" s="246"/>
      <c r="K49" s="245"/>
      <c r="L49" s="246">
        <f t="shared" si="10"/>
        <v>10943</v>
      </c>
      <c r="M49" s="249">
        <f t="shared" si="11"/>
        <v>0.2897742849310061</v>
      </c>
      <c r="N49" s="247">
        <v>71107</v>
      </c>
      <c r="O49" s="245">
        <v>70201</v>
      </c>
      <c r="P49" s="246"/>
      <c r="Q49" s="245">
        <v>0</v>
      </c>
      <c r="R49" s="246">
        <f t="shared" si="12"/>
        <v>141308</v>
      </c>
      <c r="S49" s="248">
        <f t="shared" si="13"/>
        <v>0.01816304503884525</v>
      </c>
      <c r="T49" s="247">
        <v>67760</v>
      </c>
      <c r="U49" s="245">
        <v>64426</v>
      </c>
      <c r="V49" s="246">
        <v>0</v>
      </c>
      <c r="W49" s="245">
        <v>0</v>
      </c>
      <c r="X49" s="229">
        <f t="shared" si="14"/>
        <v>132186</v>
      </c>
      <c r="Y49" s="244">
        <f t="shared" si="15"/>
        <v>0.06900882090387794</v>
      </c>
    </row>
    <row r="50" spans="1:25" ht="19.5" customHeight="1">
      <c r="A50" s="250" t="s">
        <v>244</v>
      </c>
      <c r="B50" s="247">
        <v>2500</v>
      </c>
      <c r="C50" s="245">
        <v>5464</v>
      </c>
      <c r="D50" s="246">
        <v>0</v>
      </c>
      <c r="E50" s="245">
        <v>0</v>
      </c>
      <c r="F50" s="246">
        <f t="shared" si="8"/>
        <v>7964</v>
      </c>
      <c r="G50" s="248">
        <f t="shared" si="9"/>
        <v>0.010550775940415407</v>
      </c>
      <c r="H50" s="247">
        <v>2528</v>
      </c>
      <c r="I50" s="245">
        <v>6051</v>
      </c>
      <c r="J50" s="246"/>
      <c r="K50" s="245"/>
      <c r="L50" s="246">
        <f t="shared" si="10"/>
        <v>8579</v>
      </c>
      <c r="M50" s="249">
        <f t="shared" si="11"/>
        <v>-0.07168667676885421</v>
      </c>
      <c r="N50" s="247">
        <v>45681</v>
      </c>
      <c r="O50" s="245">
        <v>47101</v>
      </c>
      <c r="P50" s="246">
        <v>1</v>
      </c>
      <c r="Q50" s="245"/>
      <c r="R50" s="246">
        <f t="shared" si="12"/>
        <v>92783</v>
      </c>
      <c r="S50" s="248">
        <f t="shared" si="13"/>
        <v>0.011925876863582945</v>
      </c>
      <c r="T50" s="247">
        <v>46950</v>
      </c>
      <c r="U50" s="245">
        <v>46498</v>
      </c>
      <c r="V50" s="246"/>
      <c r="W50" s="245"/>
      <c r="X50" s="229">
        <f t="shared" si="14"/>
        <v>93448</v>
      </c>
      <c r="Y50" s="244">
        <f t="shared" si="15"/>
        <v>-0.00711625716976283</v>
      </c>
    </row>
    <row r="51" spans="1:25" ht="19.5" customHeight="1">
      <c r="A51" s="250" t="s">
        <v>245</v>
      </c>
      <c r="B51" s="247">
        <v>1888</v>
      </c>
      <c r="C51" s="245">
        <v>2719</v>
      </c>
      <c r="D51" s="246">
        <v>0</v>
      </c>
      <c r="E51" s="245">
        <v>0</v>
      </c>
      <c r="F51" s="246">
        <f t="shared" si="8"/>
        <v>4607</v>
      </c>
      <c r="G51" s="248">
        <f t="shared" si="9"/>
        <v>0.006103393364828451</v>
      </c>
      <c r="H51" s="247">
        <v>1630</v>
      </c>
      <c r="I51" s="245">
        <v>2336</v>
      </c>
      <c r="J51" s="246"/>
      <c r="K51" s="245"/>
      <c r="L51" s="246">
        <f t="shared" si="10"/>
        <v>3966</v>
      </c>
      <c r="M51" s="249">
        <f t="shared" si="11"/>
        <v>0.16162380231971762</v>
      </c>
      <c r="N51" s="247">
        <v>23126</v>
      </c>
      <c r="O51" s="245">
        <v>24049</v>
      </c>
      <c r="P51" s="246">
        <v>46</v>
      </c>
      <c r="Q51" s="245"/>
      <c r="R51" s="246">
        <f t="shared" si="12"/>
        <v>47221</v>
      </c>
      <c r="S51" s="248">
        <f t="shared" si="13"/>
        <v>0.0060695583390842104</v>
      </c>
      <c r="T51" s="247">
        <v>21232</v>
      </c>
      <c r="U51" s="245">
        <v>21439</v>
      </c>
      <c r="V51" s="246">
        <v>6</v>
      </c>
      <c r="W51" s="245"/>
      <c r="X51" s="229">
        <f t="shared" si="14"/>
        <v>42677</v>
      </c>
      <c r="Y51" s="244">
        <f t="shared" si="15"/>
        <v>0.106474213276472</v>
      </c>
    </row>
    <row r="52" spans="1:25" ht="19.5" customHeight="1">
      <c r="A52" s="250" t="s">
        <v>246</v>
      </c>
      <c r="B52" s="247">
        <v>1873</v>
      </c>
      <c r="C52" s="245">
        <v>2111</v>
      </c>
      <c r="D52" s="246">
        <v>0</v>
      </c>
      <c r="E52" s="245">
        <v>0</v>
      </c>
      <c r="F52" s="246">
        <f t="shared" si="8"/>
        <v>3984</v>
      </c>
      <c r="G52" s="248">
        <f t="shared" si="9"/>
        <v>0.00527803758747049</v>
      </c>
      <c r="H52" s="247">
        <v>1635</v>
      </c>
      <c r="I52" s="245">
        <v>2063</v>
      </c>
      <c r="J52" s="246"/>
      <c r="K52" s="245"/>
      <c r="L52" s="246">
        <f t="shared" si="10"/>
        <v>3698</v>
      </c>
      <c r="M52" s="249">
        <f t="shared" si="11"/>
        <v>0.0773391022174148</v>
      </c>
      <c r="N52" s="247">
        <v>23443</v>
      </c>
      <c r="O52" s="245">
        <v>26698</v>
      </c>
      <c r="P52" s="246"/>
      <c r="Q52" s="245"/>
      <c r="R52" s="246">
        <f t="shared" si="12"/>
        <v>50141</v>
      </c>
      <c r="S52" s="248">
        <f t="shared" si="13"/>
        <v>0.006444880978378717</v>
      </c>
      <c r="T52" s="247">
        <v>18936</v>
      </c>
      <c r="U52" s="245">
        <v>21952</v>
      </c>
      <c r="V52" s="246"/>
      <c r="W52" s="245"/>
      <c r="X52" s="229">
        <f t="shared" si="14"/>
        <v>40888</v>
      </c>
      <c r="Y52" s="244">
        <f t="shared" si="15"/>
        <v>0.22630111524163565</v>
      </c>
    </row>
    <row r="53" spans="1:25" ht="19.5" customHeight="1">
      <c r="A53" s="250" t="s">
        <v>247</v>
      </c>
      <c r="B53" s="247">
        <v>778</v>
      </c>
      <c r="C53" s="245">
        <v>2081</v>
      </c>
      <c r="D53" s="246">
        <v>4</v>
      </c>
      <c r="E53" s="245">
        <v>0</v>
      </c>
      <c r="F53" s="246">
        <f t="shared" si="8"/>
        <v>2863</v>
      </c>
      <c r="G53" s="248">
        <f t="shared" si="9"/>
        <v>0.003792927111678718</v>
      </c>
      <c r="H53" s="247">
        <v>549</v>
      </c>
      <c r="I53" s="245">
        <v>1629</v>
      </c>
      <c r="J53" s="246">
        <v>14</v>
      </c>
      <c r="K53" s="245"/>
      <c r="L53" s="246">
        <f t="shared" si="10"/>
        <v>2192</v>
      </c>
      <c r="M53" s="249">
        <f t="shared" si="11"/>
        <v>0.3061131386861313</v>
      </c>
      <c r="N53" s="247">
        <v>11299</v>
      </c>
      <c r="O53" s="245">
        <v>14797</v>
      </c>
      <c r="P53" s="246">
        <v>17</v>
      </c>
      <c r="Q53" s="245">
        <v>23</v>
      </c>
      <c r="R53" s="246">
        <f t="shared" si="12"/>
        <v>26136</v>
      </c>
      <c r="S53" s="248">
        <f t="shared" si="13"/>
        <v>0.0033593946919867205</v>
      </c>
      <c r="T53" s="247">
        <v>12687</v>
      </c>
      <c r="U53" s="245">
        <v>14881</v>
      </c>
      <c r="V53" s="246">
        <v>32</v>
      </c>
      <c r="W53" s="245"/>
      <c r="X53" s="229">
        <f t="shared" si="14"/>
        <v>27600</v>
      </c>
      <c r="Y53" s="244">
        <f t="shared" si="15"/>
        <v>-0.053043478260869525</v>
      </c>
    </row>
    <row r="54" spans="1:25" ht="19.5" customHeight="1" thickBot="1">
      <c r="A54" s="250" t="s">
        <v>226</v>
      </c>
      <c r="B54" s="247">
        <v>3407</v>
      </c>
      <c r="C54" s="245">
        <v>4091</v>
      </c>
      <c r="D54" s="246">
        <v>4</v>
      </c>
      <c r="E54" s="245">
        <v>0</v>
      </c>
      <c r="F54" s="246">
        <f t="shared" si="8"/>
        <v>7502</v>
      </c>
      <c r="G54" s="248">
        <f t="shared" si="9"/>
        <v>0.00993871435271175</v>
      </c>
      <c r="H54" s="247">
        <v>2627</v>
      </c>
      <c r="I54" s="245">
        <v>3742</v>
      </c>
      <c r="J54" s="246">
        <v>26</v>
      </c>
      <c r="K54" s="245">
        <v>10</v>
      </c>
      <c r="L54" s="246">
        <f t="shared" si="10"/>
        <v>6405</v>
      </c>
      <c r="M54" s="249">
        <f t="shared" si="11"/>
        <v>0.17127244340359105</v>
      </c>
      <c r="N54" s="247">
        <v>43781</v>
      </c>
      <c r="O54" s="245">
        <v>31686</v>
      </c>
      <c r="P54" s="246">
        <v>117</v>
      </c>
      <c r="Q54" s="245">
        <v>279</v>
      </c>
      <c r="R54" s="246">
        <f t="shared" si="12"/>
        <v>75863</v>
      </c>
      <c r="S54" s="248">
        <f t="shared" si="13"/>
        <v>0.009751062118081901</v>
      </c>
      <c r="T54" s="247">
        <v>42998</v>
      </c>
      <c r="U54" s="245">
        <v>26551</v>
      </c>
      <c r="V54" s="246">
        <v>182</v>
      </c>
      <c r="W54" s="245">
        <v>37</v>
      </c>
      <c r="X54" s="229">
        <f t="shared" si="14"/>
        <v>69768</v>
      </c>
      <c r="Y54" s="244">
        <f t="shared" si="15"/>
        <v>0.08736096777892444</v>
      </c>
    </row>
    <row r="55" spans="1:25" s="236" customFormat="1" ht="19.5" customHeight="1">
      <c r="A55" s="243" t="s">
        <v>58</v>
      </c>
      <c r="B55" s="240">
        <f>SUM(B56:B67)</f>
        <v>91509</v>
      </c>
      <c r="C55" s="239">
        <f>SUM(C56:C67)</f>
        <v>102789</v>
      </c>
      <c r="D55" s="238">
        <f>SUM(D56:D67)</f>
        <v>3606</v>
      </c>
      <c r="E55" s="239">
        <f>SUM(E56:E67)</f>
        <v>3096</v>
      </c>
      <c r="F55" s="238">
        <f t="shared" si="8"/>
        <v>201000</v>
      </c>
      <c r="G55" s="241">
        <f t="shared" si="9"/>
        <v>0.26628653491003224</v>
      </c>
      <c r="H55" s="240">
        <f>SUM(H56:H67)</f>
        <v>76134</v>
      </c>
      <c r="I55" s="239">
        <f>SUM(I56:I67)</f>
        <v>89746</v>
      </c>
      <c r="J55" s="238">
        <f>SUM(J56:J67)</f>
        <v>1286</v>
      </c>
      <c r="K55" s="239">
        <f>SUM(K56:K67)</f>
        <v>831</v>
      </c>
      <c r="L55" s="238">
        <f t="shared" si="10"/>
        <v>167997</v>
      </c>
      <c r="M55" s="242">
        <f t="shared" si="11"/>
        <v>0.19644993660601084</v>
      </c>
      <c r="N55" s="240">
        <f>SUM(N56:N67)</f>
        <v>973164</v>
      </c>
      <c r="O55" s="239">
        <f>SUM(O56:O67)</f>
        <v>949165</v>
      </c>
      <c r="P55" s="238">
        <f>SUM(P56:P67)</f>
        <v>20593</v>
      </c>
      <c r="Q55" s="239">
        <f>SUM(Q56:Q67)</f>
        <v>19220</v>
      </c>
      <c r="R55" s="238">
        <f t="shared" si="12"/>
        <v>1962142</v>
      </c>
      <c r="S55" s="241">
        <f t="shared" si="13"/>
        <v>0.252204217161165</v>
      </c>
      <c r="T55" s="240">
        <f>SUM(T56:T67)</f>
        <v>798408</v>
      </c>
      <c r="U55" s="239">
        <f>SUM(U56:U67)</f>
        <v>757121</v>
      </c>
      <c r="V55" s="238">
        <f>SUM(V56:V67)</f>
        <v>15365</v>
      </c>
      <c r="W55" s="239">
        <f>SUM(W56:W67)</f>
        <v>14478</v>
      </c>
      <c r="X55" s="238">
        <f t="shared" si="14"/>
        <v>1585372</v>
      </c>
      <c r="Y55" s="237">
        <f t="shared" si="15"/>
        <v>0.23765400171063944</v>
      </c>
    </row>
    <row r="56" spans="1:25" s="220" customFormat="1" ht="19.5" customHeight="1">
      <c r="A56" s="235" t="s">
        <v>248</v>
      </c>
      <c r="B56" s="233">
        <v>24581</v>
      </c>
      <c r="C56" s="230">
        <v>23347</v>
      </c>
      <c r="D56" s="229">
        <v>1221</v>
      </c>
      <c r="E56" s="230">
        <v>1315</v>
      </c>
      <c r="F56" s="229">
        <f t="shared" si="8"/>
        <v>50464</v>
      </c>
      <c r="G56" s="232">
        <f t="shared" si="9"/>
        <v>0.0668551427746262</v>
      </c>
      <c r="H56" s="233">
        <v>20523</v>
      </c>
      <c r="I56" s="230">
        <v>20604</v>
      </c>
      <c r="J56" s="229">
        <v>3</v>
      </c>
      <c r="K56" s="230"/>
      <c r="L56" s="229">
        <f t="shared" si="10"/>
        <v>41130</v>
      </c>
      <c r="M56" s="234">
        <f t="shared" si="11"/>
        <v>0.2269389739849259</v>
      </c>
      <c r="N56" s="233">
        <v>251081</v>
      </c>
      <c r="O56" s="230">
        <v>245592</v>
      </c>
      <c r="P56" s="229">
        <v>6324</v>
      </c>
      <c r="Q56" s="230">
        <v>6130</v>
      </c>
      <c r="R56" s="229">
        <f t="shared" si="12"/>
        <v>509127</v>
      </c>
      <c r="S56" s="232">
        <f t="shared" si="13"/>
        <v>0.0654407155397583</v>
      </c>
      <c r="T56" s="231">
        <v>211904</v>
      </c>
      <c r="U56" s="230">
        <v>197913</v>
      </c>
      <c r="V56" s="229">
        <v>302</v>
      </c>
      <c r="W56" s="230">
        <v>345</v>
      </c>
      <c r="X56" s="229">
        <f t="shared" si="14"/>
        <v>410464</v>
      </c>
      <c r="Y56" s="228">
        <f t="shared" si="15"/>
        <v>0.24036943556560386</v>
      </c>
    </row>
    <row r="57" spans="1:25" s="220" customFormat="1" ht="19.5" customHeight="1">
      <c r="A57" s="235" t="s">
        <v>249</v>
      </c>
      <c r="B57" s="233">
        <v>13358</v>
      </c>
      <c r="C57" s="230">
        <v>16039</v>
      </c>
      <c r="D57" s="229">
        <v>471</v>
      </c>
      <c r="E57" s="230">
        <v>461</v>
      </c>
      <c r="F57" s="229">
        <f t="shared" si="8"/>
        <v>30329</v>
      </c>
      <c r="G57" s="232">
        <f t="shared" si="9"/>
        <v>0.040180120981524216</v>
      </c>
      <c r="H57" s="233">
        <v>10248</v>
      </c>
      <c r="I57" s="230">
        <v>12749</v>
      </c>
      <c r="J57" s="229"/>
      <c r="K57" s="230"/>
      <c r="L57" s="229">
        <f t="shared" si="10"/>
        <v>22997</v>
      </c>
      <c r="M57" s="234">
        <f t="shared" si="11"/>
        <v>0.31882419446014687</v>
      </c>
      <c r="N57" s="233">
        <v>132769</v>
      </c>
      <c r="O57" s="230">
        <v>132735</v>
      </c>
      <c r="P57" s="229">
        <v>1084</v>
      </c>
      <c r="Q57" s="230">
        <v>918</v>
      </c>
      <c r="R57" s="229">
        <f t="shared" si="12"/>
        <v>267506</v>
      </c>
      <c r="S57" s="232">
        <f t="shared" si="13"/>
        <v>0.03438392395449187</v>
      </c>
      <c r="T57" s="231">
        <v>100655</v>
      </c>
      <c r="U57" s="230">
        <v>92110</v>
      </c>
      <c r="V57" s="229">
        <v>375</v>
      </c>
      <c r="W57" s="230">
        <v>252</v>
      </c>
      <c r="X57" s="229">
        <f t="shared" si="14"/>
        <v>193392</v>
      </c>
      <c r="Y57" s="228">
        <f t="shared" si="15"/>
        <v>0.38323198477703313</v>
      </c>
    </row>
    <row r="58" spans="1:25" s="220" customFormat="1" ht="19.5" customHeight="1">
      <c r="A58" s="235" t="s">
        <v>250</v>
      </c>
      <c r="B58" s="233">
        <v>11380</v>
      </c>
      <c r="C58" s="230">
        <v>12692</v>
      </c>
      <c r="D58" s="229">
        <v>0</v>
      </c>
      <c r="E58" s="230">
        <v>0</v>
      </c>
      <c r="F58" s="229">
        <f t="shared" si="8"/>
        <v>24072</v>
      </c>
      <c r="G58" s="232">
        <f t="shared" si="9"/>
        <v>0.031890793374896996</v>
      </c>
      <c r="H58" s="233">
        <v>9278</v>
      </c>
      <c r="I58" s="230">
        <v>11392</v>
      </c>
      <c r="J58" s="229"/>
      <c r="K58" s="230"/>
      <c r="L58" s="229">
        <f t="shared" si="10"/>
        <v>20670</v>
      </c>
      <c r="M58" s="234">
        <f t="shared" si="11"/>
        <v>0.16458635703918723</v>
      </c>
      <c r="N58" s="233">
        <v>119170</v>
      </c>
      <c r="O58" s="230">
        <v>128485</v>
      </c>
      <c r="P58" s="229"/>
      <c r="Q58" s="230"/>
      <c r="R58" s="229">
        <f t="shared" si="12"/>
        <v>247655</v>
      </c>
      <c r="S58" s="232">
        <f t="shared" si="13"/>
        <v>0.03183237268304145</v>
      </c>
      <c r="T58" s="231">
        <v>105865</v>
      </c>
      <c r="U58" s="230">
        <v>117457</v>
      </c>
      <c r="V58" s="229">
        <v>3</v>
      </c>
      <c r="W58" s="230"/>
      <c r="X58" s="229">
        <f t="shared" si="14"/>
        <v>223325</v>
      </c>
      <c r="Y58" s="228">
        <f t="shared" si="15"/>
        <v>0.10894436359565662</v>
      </c>
    </row>
    <row r="59" spans="1:25" s="220" customFormat="1" ht="19.5" customHeight="1">
      <c r="A59" s="235" t="s">
        <v>251</v>
      </c>
      <c r="B59" s="233">
        <v>8118</v>
      </c>
      <c r="C59" s="230">
        <v>11505</v>
      </c>
      <c r="D59" s="229">
        <v>622</v>
      </c>
      <c r="E59" s="230">
        <v>636</v>
      </c>
      <c r="F59" s="229">
        <f t="shared" si="8"/>
        <v>20881</v>
      </c>
      <c r="G59" s="232">
        <f t="shared" si="9"/>
        <v>0.02766332903212131</v>
      </c>
      <c r="H59" s="233">
        <v>6280</v>
      </c>
      <c r="I59" s="230">
        <v>9302</v>
      </c>
      <c r="J59" s="229"/>
      <c r="K59" s="230"/>
      <c r="L59" s="229">
        <f t="shared" si="10"/>
        <v>15582</v>
      </c>
      <c r="M59" s="234">
        <f t="shared" si="11"/>
        <v>0.34007187780772696</v>
      </c>
      <c r="N59" s="233">
        <v>99295</v>
      </c>
      <c r="O59" s="230">
        <v>93904</v>
      </c>
      <c r="P59" s="229">
        <v>1500</v>
      </c>
      <c r="Q59" s="230">
        <v>1367</v>
      </c>
      <c r="R59" s="229">
        <f t="shared" si="12"/>
        <v>196066</v>
      </c>
      <c r="S59" s="232">
        <f t="shared" si="13"/>
        <v>0.025201372806820794</v>
      </c>
      <c r="T59" s="231">
        <v>72209</v>
      </c>
      <c r="U59" s="230">
        <v>61236</v>
      </c>
      <c r="V59" s="229">
        <v>12</v>
      </c>
      <c r="W59" s="230">
        <v>8</v>
      </c>
      <c r="X59" s="229">
        <f t="shared" si="14"/>
        <v>133465</v>
      </c>
      <c r="Y59" s="228">
        <f t="shared" si="15"/>
        <v>0.4690443187352489</v>
      </c>
    </row>
    <row r="60" spans="1:25" s="220" customFormat="1" ht="19.5" customHeight="1">
      <c r="A60" s="235" t="s">
        <v>252</v>
      </c>
      <c r="B60" s="233">
        <v>4147</v>
      </c>
      <c r="C60" s="230">
        <v>5260</v>
      </c>
      <c r="D60" s="229">
        <v>0</v>
      </c>
      <c r="E60" s="230">
        <v>0</v>
      </c>
      <c r="F60" s="229">
        <f>SUM(B60:E60)</f>
        <v>9407</v>
      </c>
      <c r="G60" s="232">
        <f>F60/$F$9</f>
        <v>0.012462474795515788</v>
      </c>
      <c r="H60" s="233">
        <v>3712</v>
      </c>
      <c r="I60" s="230">
        <v>5312</v>
      </c>
      <c r="J60" s="229"/>
      <c r="K60" s="230"/>
      <c r="L60" s="229">
        <f>SUM(H60:K60)</f>
        <v>9024</v>
      </c>
      <c r="M60" s="234">
        <f>IF(ISERROR(F60/L60-1),"         /0",(F60/L60-1))</f>
        <v>0.042442375886524886</v>
      </c>
      <c r="N60" s="233">
        <v>47162</v>
      </c>
      <c r="O60" s="230">
        <v>44229</v>
      </c>
      <c r="P60" s="229">
        <v>3</v>
      </c>
      <c r="Q60" s="230">
        <v>3</v>
      </c>
      <c r="R60" s="229">
        <f>SUM(N60:Q60)</f>
        <v>91397</v>
      </c>
      <c r="S60" s="232">
        <f>R60/$R$9</f>
        <v>0.011747727145068498</v>
      </c>
      <c r="T60" s="231">
        <v>35073</v>
      </c>
      <c r="U60" s="230">
        <v>33708</v>
      </c>
      <c r="V60" s="229">
        <v>2</v>
      </c>
      <c r="W60" s="230">
        <v>8</v>
      </c>
      <c r="X60" s="229">
        <f>SUM(T60:W60)</f>
        <v>68791</v>
      </c>
      <c r="Y60" s="228">
        <f>IF(ISERROR(R60/X60-1),"         /0",(R60/X60-1))</f>
        <v>0.3286185692895873</v>
      </c>
    </row>
    <row r="61" spans="1:25" s="220" customFormat="1" ht="19.5" customHeight="1">
      <c r="A61" s="235" t="s">
        <v>253</v>
      </c>
      <c r="B61" s="233">
        <v>3313</v>
      </c>
      <c r="C61" s="230">
        <v>5033</v>
      </c>
      <c r="D61" s="229">
        <v>0</v>
      </c>
      <c r="E61" s="230">
        <v>0</v>
      </c>
      <c r="F61" s="229">
        <f t="shared" si="8"/>
        <v>8346</v>
      </c>
      <c r="G61" s="232">
        <f t="shared" si="9"/>
        <v>0.011056852837607607</v>
      </c>
      <c r="H61" s="233">
        <v>3219</v>
      </c>
      <c r="I61" s="230">
        <v>4483</v>
      </c>
      <c r="J61" s="229">
        <v>8</v>
      </c>
      <c r="K61" s="230">
        <v>4</v>
      </c>
      <c r="L61" s="229">
        <f t="shared" si="10"/>
        <v>7714</v>
      </c>
      <c r="M61" s="234">
        <f t="shared" si="11"/>
        <v>0.08192896033186425</v>
      </c>
      <c r="N61" s="233">
        <v>45362</v>
      </c>
      <c r="O61" s="230">
        <v>47155</v>
      </c>
      <c r="P61" s="229">
        <v>17</v>
      </c>
      <c r="Q61" s="230">
        <v>7</v>
      </c>
      <c r="R61" s="229">
        <f t="shared" si="12"/>
        <v>92541</v>
      </c>
      <c r="S61" s="232">
        <f t="shared" si="13"/>
        <v>0.01189477135717566</v>
      </c>
      <c r="T61" s="231">
        <v>37550</v>
      </c>
      <c r="U61" s="230">
        <v>40908</v>
      </c>
      <c r="V61" s="229">
        <v>202</v>
      </c>
      <c r="W61" s="230">
        <v>9</v>
      </c>
      <c r="X61" s="229">
        <f t="shared" si="14"/>
        <v>78669</v>
      </c>
      <c r="Y61" s="228">
        <f t="shared" si="15"/>
        <v>0.17633375281241648</v>
      </c>
    </row>
    <row r="62" spans="1:25" s="220" customFormat="1" ht="19.5" customHeight="1">
      <c r="A62" s="235" t="s">
        <v>254</v>
      </c>
      <c r="B62" s="233">
        <v>3287</v>
      </c>
      <c r="C62" s="230">
        <v>3815</v>
      </c>
      <c r="D62" s="229">
        <v>0</v>
      </c>
      <c r="E62" s="230">
        <v>0</v>
      </c>
      <c r="F62" s="229">
        <f t="shared" si="8"/>
        <v>7102</v>
      </c>
      <c r="G62" s="232">
        <f>F62/$F$9</f>
        <v>0.009408790900154472</v>
      </c>
      <c r="H62" s="233">
        <v>4601</v>
      </c>
      <c r="I62" s="230">
        <v>5191</v>
      </c>
      <c r="J62" s="229"/>
      <c r="K62" s="230">
        <v>0</v>
      </c>
      <c r="L62" s="229">
        <f>SUM(H62:K62)</f>
        <v>9792</v>
      </c>
      <c r="M62" s="234">
        <f>IF(ISERROR(F62/L62-1),"         /0",(F62/L62-1))</f>
        <v>-0.2747140522875817</v>
      </c>
      <c r="N62" s="233">
        <v>40124</v>
      </c>
      <c r="O62" s="230">
        <v>41963</v>
      </c>
      <c r="P62" s="229">
        <v>7</v>
      </c>
      <c r="Q62" s="230">
        <v>60</v>
      </c>
      <c r="R62" s="229">
        <f>SUM(N62:Q62)</f>
        <v>82154</v>
      </c>
      <c r="S62" s="232">
        <f>R62/$R$9</f>
        <v>0.010559676749520854</v>
      </c>
      <c r="T62" s="231">
        <v>39168</v>
      </c>
      <c r="U62" s="230">
        <v>41719</v>
      </c>
      <c r="V62" s="229"/>
      <c r="W62" s="230">
        <v>0</v>
      </c>
      <c r="X62" s="229">
        <f>SUM(T62:W62)</f>
        <v>80887</v>
      </c>
      <c r="Y62" s="228">
        <f>IF(ISERROR(R62/X62-1),"         /0",(R62/X62-1))</f>
        <v>0.01566382731464877</v>
      </c>
    </row>
    <row r="63" spans="1:25" s="220" customFormat="1" ht="19.5" customHeight="1">
      <c r="A63" s="235" t="s">
        <v>255</v>
      </c>
      <c r="B63" s="233">
        <v>1754</v>
      </c>
      <c r="C63" s="230">
        <v>2079</v>
      </c>
      <c r="D63" s="229">
        <v>0</v>
      </c>
      <c r="E63" s="230">
        <v>0</v>
      </c>
      <c r="F63" s="229">
        <f t="shared" si="8"/>
        <v>3833</v>
      </c>
      <c r="G63" s="232">
        <f t="shared" si="9"/>
        <v>0.0050779914841301175</v>
      </c>
      <c r="H63" s="233">
        <v>1466</v>
      </c>
      <c r="I63" s="230">
        <v>1803</v>
      </c>
      <c r="J63" s="229"/>
      <c r="K63" s="230"/>
      <c r="L63" s="229">
        <f t="shared" si="10"/>
        <v>3269</v>
      </c>
      <c r="M63" s="234">
        <f t="shared" si="11"/>
        <v>0.17252982563475072</v>
      </c>
      <c r="N63" s="233">
        <v>18233</v>
      </c>
      <c r="O63" s="230">
        <v>17293</v>
      </c>
      <c r="P63" s="229">
        <v>1</v>
      </c>
      <c r="Q63" s="230">
        <v>8</v>
      </c>
      <c r="R63" s="229">
        <f t="shared" si="12"/>
        <v>35535</v>
      </c>
      <c r="S63" s="232">
        <f t="shared" si="13"/>
        <v>0.004567496571003524</v>
      </c>
      <c r="T63" s="231">
        <v>14326</v>
      </c>
      <c r="U63" s="230">
        <v>13442</v>
      </c>
      <c r="V63" s="229">
        <v>4</v>
      </c>
      <c r="W63" s="230">
        <v>1</v>
      </c>
      <c r="X63" s="229">
        <f t="shared" si="14"/>
        <v>27773</v>
      </c>
      <c r="Y63" s="228">
        <f t="shared" si="15"/>
        <v>0.2794800705721383</v>
      </c>
    </row>
    <row r="64" spans="1:25" s="220" customFormat="1" ht="19.5" customHeight="1">
      <c r="A64" s="235" t="s">
        <v>256</v>
      </c>
      <c r="B64" s="233">
        <v>1830</v>
      </c>
      <c r="C64" s="230">
        <v>1805</v>
      </c>
      <c r="D64" s="229">
        <v>0</v>
      </c>
      <c r="E64" s="230">
        <v>0</v>
      </c>
      <c r="F64" s="229">
        <f t="shared" si="8"/>
        <v>3635</v>
      </c>
      <c r="G64" s="232">
        <f t="shared" si="9"/>
        <v>0.004815679375114265</v>
      </c>
      <c r="H64" s="233">
        <v>1461</v>
      </c>
      <c r="I64" s="230">
        <v>1541</v>
      </c>
      <c r="J64" s="229"/>
      <c r="K64" s="230"/>
      <c r="L64" s="229">
        <f t="shared" si="10"/>
        <v>3002</v>
      </c>
      <c r="M64" s="234">
        <f t="shared" si="11"/>
        <v>0.21085942704863414</v>
      </c>
      <c r="N64" s="233">
        <v>26487</v>
      </c>
      <c r="O64" s="230">
        <v>21125</v>
      </c>
      <c r="P64" s="229">
        <v>1</v>
      </c>
      <c r="Q64" s="230"/>
      <c r="R64" s="229">
        <f t="shared" si="12"/>
        <v>47613</v>
      </c>
      <c r="S64" s="232">
        <f t="shared" si="13"/>
        <v>0.0061199441180579935</v>
      </c>
      <c r="T64" s="231">
        <v>16354</v>
      </c>
      <c r="U64" s="230">
        <v>12275</v>
      </c>
      <c r="V64" s="229">
        <v>5</v>
      </c>
      <c r="W64" s="230"/>
      <c r="X64" s="229">
        <f t="shared" si="14"/>
        <v>28634</v>
      </c>
      <c r="Y64" s="228">
        <f t="shared" si="15"/>
        <v>0.6628134385695328</v>
      </c>
    </row>
    <row r="65" spans="1:25" s="220" customFormat="1" ht="19.5" customHeight="1">
      <c r="A65" s="235" t="s">
        <v>257</v>
      </c>
      <c r="B65" s="233">
        <v>1452</v>
      </c>
      <c r="C65" s="230">
        <v>1601</v>
      </c>
      <c r="D65" s="229">
        <v>0</v>
      </c>
      <c r="E65" s="230">
        <v>0</v>
      </c>
      <c r="F65" s="229">
        <f t="shared" si="8"/>
        <v>3053</v>
      </c>
      <c r="G65" s="232">
        <f t="shared" si="9"/>
        <v>0.004044640751643425</v>
      </c>
      <c r="H65" s="233">
        <v>1464</v>
      </c>
      <c r="I65" s="230">
        <v>1236</v>
      </c>
      <c r="J65" s="229"/>
      <c r="K65" s="230"/>
      <c r="L65" s="229">
        <f t="shared" si="10"/>
        <v>2700</v>
      </c>
      <c r="M65" s="234">
        <f t="shared" si="11"/>
        <v>0.13074074074074082</v>
      </c>
      <c r="N65" s="233">
        <v>13195</v>
      </c>
      <c r="O65" s="230">
        <v>13685</v>
      </c>
      <c r="P65" s="229"/>
      <c r="Q65" s="230"/>
      <c r="R65" s="229">
        <f t="shared" si="12"/>
        <v>26880</v>
      </c>
      <c r="S65" s="232">
        <f t="shared" si="13"/>
        <v>0.0034550248439165535</v>
      </c>
      <c r="T65" s="231">
        <v>14026</v>
      </c>
      <c r="U65" s="230">
        <v>12385</v>
      </c>
      <c r="V65" s="229">
        <v>2</v>
      </c>
      <c r="W65" s="230"/>
      <c r="X65" s="229">
        <f t="shared" si="14"/>
        <v>26413</v>
      </c>
      <c r="Y65" s="228">
        <f t="shared" si="15"/>
        <v>0.017680687540226447</v>
      </c>
    </row>
    <row r="66" spans="1:25" s="220" customFormat="1" ht="19.5" customHeight="1">
      <c r="A66" s="235" t="s">
        <v>258</v>
      </c>
      <c r="B66" s="233">
        <v>1037</v>
      </c>
      <c r="C66" s="230">
        <v>794</v>
      </c>
      <c r="D66" s="229">
        <v>333</v>
      </c>
      <c r="E66" s="230">
        <v>0</v>
      </c>
      <c r="F66" s="229">
        <f t="shared" si="8"/>
        <v>2164</v>
      </c>
      <c r="G66" s="232">
        <f t="shared" si="9"/>
        <v>0.0028668858783348745</v>
      </c>
      <c r="H66" s="233">
        <v>1015</v>
      </c>
      <c r="I66" s="230">
        <v>815</v>
      </c>
      <c r="J66" s="229">
        <v>299</v>
      </c>
      <c r="K66" s="230"/>
      <c r="L66" s="229">
        <f t="shared" si="10"/>
        <v>2129</v>
      </c>
      <c r="M66" s="234">
        <f t="shared" si="11"/>
        <v>0.016439643024894313</v>
      </c>
      <c r="N66" s="233">
        <v>8041</v>
      </c>
      <c r="O66" s="230">
        <v>8361</v>
      </c>
      <c r="P66" s="229">
        <v>2280</v>
      </c>
      <c r="Q66" s="230">
        <v>2387</v>
      </c>
      <c r="R66" s="229">
        <f t="shared" si="12"/>
        <v>21069</v>
      </c>
      <c r="S66" s="232">
        <f t="shared" si="13"/>
        <v>0.0027081070846903966</v>
      </c>
      <c r="T66" s="231">
        <v>5066</v>
      </c>
      <c r="U66" s="230">
        <v>4470</v>
      </c>
      <c r="V66" s="229">
        <v>4469</v>
      </c>
      <c r="W66" s="230">
        <v>4322</v>
      </c>
      <c r="X66" s="229">
        <f t="shared" si="14"/>
        <v>18327</v>
      </c>
      <c r="Y66" s="228">
        <f t="shared" si="15"/>
        <v>0.14961532165657232</v>
      </c>
    </row>
    <row r="67" spans="1:25" s="220" customFormat="1" ht="19.5" customHeight="1" thickBot="1">
      <c r="A67" s="235" t="s">
        <v>226</v>
      </c>
      <c r="B67" s="233">
        <v>17252</v>
      </c>
      <c r="C67" s="230">
        <v>18819</v>
      </c>
      <c r="D67" s="229">
        <v>959</v>
      </c>
      <c r="E67" s="230">
        <v>684</v>
      </c>
      <c r="F67" s="229">
        <f t="shared" si="8"/>
        <v>37714</v>
      </c>
      <c r="G67" s="232">
        <f t="shared" si="9"/>
        <v>0.049963832724362965</v>
      </c>
      <c r="H67" s="233">
        <v>12867</v>
      </c>
      <c r="I67" s="230">
        <v>15318</v>
      </c>
      <c r="J67" s="229">
        <v>976</v>
      </c>
      <c r="K67" s="230">
        <v>827</v>
      </c>
      <c r="L67" s="229">
        <f t="shared" si="10"/>
        <v>29988</v>
      </c>
      <c r="M67" s="234">
        <f t="shared" si="11"/>
        <v>0.25763638788848864</v>
      </c>
      <c r="N67" s="233">
        <v>172245</v>
      </c>
      <c r="O67" s="230">
        <v>154638</v>
      </c>
      <c r="P67" s="229">
        <v>9376</v>
      </c>
      <c r="Q67" s="230">
        <v>8340</v>
      </c>
      <c r="R67" s="229">
        <f t="shared" si="12"/>
        <v>344599</v>
      </c>
      <c r="S67" s="232">
        <f t="shared" si="13"/>
        <v>0.044293084307619066</v>
      </c>
      <c r="T67" s="231">
        <v>146212</v>
      </c>
      <c r="U67" s="230">
        <v>129498</v>
      </c>
      <c r="V67" s="229">
        <v>9989</v>
      </c>
      <c r="W67" s="230">
        <v>9533</v>
      </c>
      <c r="X67" s="229">
        <f t="shared" si="14"/>
        <v>295232</v>
      </c>
      <c r="Y67" s="228">
        <f t="shared" si="15"/>
        <v>0.16721425861695205</v>
      </c>
    </row>
    <row r="68" spans="1:25" s="236" customFormat="1" ht="19.5" customHeight="1">
      <c r="A68" s="243" t="s">
        <v>57</v>
      </c>
      <c r="B68" s="240">
        <f>SUM(B69:B72)</f>
        <v>7876</v>
      </c>
      <c r="C68" s="239">
        <f>SUM(C69:C72)</f>
        <v>8485</v>
      </c>
      <c r="D68" s="238">
        <f>SUM(D69:D72)</f>
        <v>334</v>
      </c>
      <c r="E68" s="239">
        <f>SUM(E69:E72)</f>
        <v>184</v>
      </c>
      <c r="F68" s="238">
        <f t="shared" si="8"/>
        <v>16879</v>
      </c>
      <c r="G68" s="241">
        <f t="shared" si="9"/>
        <v>0.022361444889285743</v>
      </c>
      <c r="H68" s="240">
        <f>SUM(H69:H72)</f>
        <v>6507</v>
      </c>
      <c r="I68" s="239">
        <f>SUM(I69:I72)</f>
        <v>6948</v>
      </c>
      <c r="J68" s="238">
        <f>SUM(J69:J72)</f>
        <v>37</v>
      </c>
      <c r="K68" s="239">
        <f>SUM(K69:K72)</f>
        <v>14</v>
      </c>
      <c r="L68" s="238">
        <f t="shared" si="10"/>
        <v>13506</v>
      </c>
      <c r="M68" s="242">
        <f t="shared" si="11"/>
        <v>0.24974085591588913</v>
      </c>
      <c r="N68" s="240">
        <f>SUM(N69:N72)</f>
        <v>76550</v>
      </c>
      <c r="O68" s="239">
        <f>SUM(O69:O72)</f>
        <v>74781</v>
      </c>
      <c r="P68" s="238">
        <f>SUM(P69:P72)</f>
        <v>1290</v>
      </c>
      <c r="Q68" s="239">
        <f>SUM(Q69:Q72)</f>
        <v>1123</v>
      </c>
      <c r="R68" s="238">
        <f t="shared" si="12"/>
        <v>153744</v>
      </c>
      <c r="S68" s="241">
        <f t="shared" si="13"/>
        <v>0.01976150816975843</v>
      </c>
      <c r="T68" s="240">
        <f>SUM(T69:T72)</f>
        <v>64784</v>
      </c>
      <c r="U68" s="239">
        <f>SUM(U69:U72)</f>
        <v>65093</v>
      </c>
      <c r="V68" s="238">
        <f>SUM(V69:V72)</f>
        <v>995</v>
      </c>
      <c r="W68" s="239">
        <f>SUM(W69:W72)</f>
        <v>1190</v>
      </c>
      <c r="X68" s="238">
        <f t="shared" si="14"/>
        <v>132062</v>
      </c>
      <c r="Y68" s="237">
        <f t="shared" si="15"/>
        <v>0.16418046069270487</v>
      </c>
    </row>
    <row r="69" spans="1:25" ht="19.5" customHeight="1">
      <c r="A69" s="235" t="s">
        <v>259</v>
      </c>
      <c r="B69" s="233">
        <v>2291</v>
      </c>
      <c r="C69" s="230">
        <v>1724</v>
      </c>
      <c r="D69" s="229">
        <v>333</v>
      </c>
      <c r="E69" s="230">
        <v>183</v>
      </c>
      <c r="F69" s="229">
        <f t="shared" si="8"/>
        <v>4531</v>
      </c>
      <c r="G69" s="232">
        <f t="shared" si="9"/>
        <v>0.0060027079088425675</v>
      </c>
      <c r="H69" s="233">
        <v>1289</v>
      </c>
      <c r="I69" s="230">
        <v>730</v>
      </c>
      <c r="J69" s="229"/>
      <c r="K69" s="230"/>
      <c r="L69" s="229">
        <f t="shared" si="10"/>
        <v>2019</v>
      </c>
      <c r="M69" s="234">
        <f t="shared" si="11"/>
        <v>1.2441802872709262</v>
      </c>
      <c r="N69" s="233">
        <v>16605</v>
      </c>
      <c r="O69" s="230">
        <v>15138</v>
      </c>
      <c r="P69" s="229">
        <v>585</v>
      </c>
      <c r="Q69" s="230">
        <v>474</v>
      </c>
      <c r="R69" s="229">
        <f t="shared" si="12"/>
        <v>32802</v>
      </c>
      <c r="S69" s="232">
        <f t="shared" si="13"/>
        <v>0.004216210004841919</v>
      </c>
      <c r="T69" s="231">
        <v>11531</v>
      </c>
      <c r="U69" s="230">
        <v>10103</v>
      </c>
      <c r="V69" s="229">
        <v>0</v>
      </c>
      <c r="W69" s="230">
        <v>94</v>
      </c>
      <c r="X69" s="229">
        <f t="shared" si="14"/>
        <v>21728</v>
      </c>
      <c r="Y69" s="228">
        <f t="shared" si="15"/>
        <v>0.5096649484536082</v>
      </c>
    </row>
    <row r="70" spans="1:25" ht="19.5" customHeight="1">
      <c r="A70" s="235" t="s">
        <v>260</v>
      </c>
      <c r="B70" s="233">
        <v>1282</v>
      </c>
      <c r="C70" s="230">
        <v>1231</v>
      </c>
      <c r="D70" s="229">
        <v>0</v>
      </c>
      <c r="E70" s="230">
        <v>0</v>
      </c>
      <c r="F70" s="229">
        <f t="shared" si="8"/>
        <v>2513</v>
      </c>
      <c r="G70" s="232">
        <f t="shared" si="9"/>
        <v>0.0033292440906910995</v>
      </c>
      <c r="H70" s="233">
        <v>1444</v>
      </c>
      <c r="I70" s="230">
        <v>1123</v>
      </c>
      <c r="J70" s="229"/>
      <c r="K70" s="230">
        <v>2</v>
      </c>
      <c r="L70" s="229">
        <f t="shared" si="10"/>
        <v>2569</v>
      </c>
      <c r="M70" s="234">
        <f t="shared" si="11"/>
        <v>-0.021798365122615793</v>
      </c>
      <c r="N70" s="233">
        <v>14099</v>
      </c>
      <c r="O70" s="230">
        <v>14291</v>
      </c>
      <c r="P70" s="229">
        <v>181</v>
      </c>
      <c r="Q70" s="230">
        <v>170</v>
      </c>
      <c r="R70" s="229">
        <f t="shared" si="12"/>
        <v>28741</v>
      </c>
      <c r="S70" s="232">
        <f t="shared" si="13"/>
        <v>0.0036942287588915797</v>
      </c>
      <c r="T70" s="231">
        <v>13901</v>
      </c>
      <c r="U70" s="230">
        <v>14552</v>
      </c>
      <c r="V70" s="229">
        <v>394</v>
      </c>
      <c r="W70" s="230">
        <v>458</v>
      </c>
      <c r="X70" s="229">
        <f t="shared" si="14"/>
        <v>29305</v>
      </c>
      <c r="Y70" s="228">
        <f t="shared" si="15"/>
        <v>-0.019245862480805287</v>
      </c>
    </row>
    <row r="71" spans="1:25" ht="19.5" customHeight="1">
      <c r="A71" s="235" t="s">
        <v>261</v>
      </c>
      <c r="B71" s="233">
        <v>1176</v>
      </c>
      <c r="C71" s="230">
        <v>989</v>
      </c>
      <c r="D71" s="229">
        <v>0</v>
      </c>
      <c r="E71" s="230">
        <v>0</v>
      </c>
      <c r="F71" s="229">
        <f t="shared" si="8"/>
        <v>2165</v>
      </c>
      <c r="G71" s="232">
        <f t="shared" si="9"/>
        <v>0.0028682106869662677</v>
      </c>
      <c r="H71" s="233">
        <v>1110</v>
      </c>
      <c r="I71" s="230">
        <v>1127</v>
      </c>
      <c r="J71" s="229">
        <v>1</v>
      </c>
      <c r="K71" s="230"/>
      <c r="L71" s="229">
        <f t="shared" si="10"/>
        <v>2238</v>
      </c>
      <c r="M71" s="234">
        <f t="shared" si="11"/>
        <v>-0.032618409294012496</v>
      </c>
      <c r="N71" s="233">
        <v>12492</v>
      </c>
      <c r="O71" s="230">
        <v>12466</v>
      </c>
      <c r="P71" s="229">
        <v>154</v>
      </c>
      <c r="Q71" s="230">
        <v>149</v>
      </c>
      <c r="R71" s="229">
        <f t="shared" si="12"/>
        <v>25261</v>
      </c>
      <c r="S71" s="232">
        <f t="shared" si="13"/>
        <v>0.0032469264353488115</v>
      </c>
      <c r="T71" s="231">
        <v>11076</v>
      </c>
      <c r="U71" s="230">
        <v>11996</v>
      </c>
      <c r="V71" s="229">
        <v>100</v>
      </c>
      <c r="W71" s="230">
        <v>155</v>
      </c>
      <c r="X71" s="229">
        <f t="shared" si="14"/>
        <v>23327</v>
      </c>
      <c r="Y71" s="228">
        <f t="shared" si="15"/>
        <v>0.0829082179448708</v>
      </c>
    </row>
    <row r="72" spans="1:25" ht="19.5" customHeight="1" thickBot="1">
      <c r="A72" s="235" t="s">
        <v>226</v>
      </c>
      <c r="B72" s="233">
        <v>3127</v>
      </c>
      <c r="C72" s="230">
        <v>4541</v>
      </c>
      <c r="D72" s="229">
        <v>1</v>
      </c>
      <c r="E72" s="230">
        <v>1</v>
      </c>
      <c r="F72" s="229">
        <f>SUM(B72:E72)</f>
        <v>7670</v>
      </c>
      <c r="G72" s="232">
        <f>F72/$F$9</f>
        <v>0.010161282202785808</v>
      </c>
      <c r="H72" s="233">
        <v>2664</v>
      </c>
      <c r="I72" s="230">
        <v>3968</v>
      </c>
      <c r="J72" s="229">
        <v>36</v>
      </c>
      <c r="K72" s="230">
        <v>12</v>
      </c>
      <c r="L72" s="229">
        <f>SUM(H72:K72)</f>
        <v>6680</v>
      </c>
      <c r="M72" s="234">
        <f>IF(ISERROR(F72/L72-1),"         /0",(F72/L72-1))</f>
        <v>0.14820359281437123</v>
      </c>
      <c r="N72" s="233">
        <v>33354</v>
      </c>
      <c r="O72" s="230">
        <v>32886</v>
      </c>
      <c r="P72" s="229">
        <v>370</v>
      </c>
      <c r="Q72" s="230">
        <v>330</v>
      </c>
      <c r="R72" s="229">
        <f>SUM(N72:Q72)</f>
        <v>66940</v>
      </c>
      <c r="S72" s="232">
        <f>R72/$R$9</f>
        <v>0.00860414297067612</v>
      </c>
      <c r="T72" s="231">
        <v>28276</v>
      </c>
      <c r="U72" s="230">
        <v>28442</v>
      </c>
      <c r="V72" s="229">
        <v>501</v>
      </c>
      <c r="W72" s="230">
        <v>483</v>
      </c>
      <c r="X72" s="229">
        <f t="shared" si="14"/>
        <v>57702</v>
      </c>
      <c r="Y72" s="228">
        <f>IF(ISERROR(R72/X72-1),"         /0",(R72/X72-1))</f>
        <v>0.1600984367959517</v>
      </c>
    </row>
    <row r="73" spans="1:25" s="220" customFormat="1" ht="19.5" customHeight="1" thickBot="1">
      <c r="A73" s="227" t="s">
        <v>56</v>
      </c>
      <c r="B73" s="224">
        <v>1003</v>
      </c>
      <c r="C73" s="223">
        <v>349</v>
      </c>
      <c r="D73" s="222">
        <v>135</v>
      </c>
      <c r="E73" s="223">
        <v>455</v>
      </c>
      <c r="F73" s="222">
        <f>SUM(B73:E73)</f>
        <v>1942</v>
      </c>
      <c r="G73" s="225">
        <f>F73/$F$9</f>
        <v>0.0025727783621655852</v>
      </c>
      <c r="H73" s="224">
        <v>826</v>
      </c>
      <c r="I73" s="223">
        <v>81</v>
      </c>
      <c r="J73" s="222"/>
      <c r="K73" s="223"/>
      <c r="L73" s="222">
        <f>SUM(H73:K73)</f>
        <v>907</v>
      </c>
      <c r="M73" s="226">
        <f>IF(ISERROR(F73/L73-1),"         /0",(F73/L73-1))</f>
        <v>1.1411245865490627</v>
      </c>
      <c r="N73" s="224">
        <v>12398</v>
      </c>
      <c r="O73" s="223">
        <v>2151</v>
      </c>
      <c r="P73" s="222">
        <v>5209</v>
      </c>
      <c r="Q73" s="223">
        <v>4767</v>
      </c>
      <c r="R73" s="222">
        <f>SUM(N73:Q73)</f>
        <v>24525</v>
      </c>
      <c r="S73" s="225">
        <f>R73/$R$9</f>
        <v>0.003152324564622525</v>
      </c>
      <c r="T73" s="224">
        <v>11722</v>
      </c>
      <c r="U73" s="223">
        <v>2821</v>
      </c>
      <c r="V73" s="222">
        <v>1856</v>
      </c>
      <c r="W73" s="223">
        <v>1872</v>
      </c>
      <c r="X73" s="222">
        <f>SUM(T73:W73)</f>
        <v>18271</v>
      </c>
      <c r="Y73" s="221">
        <f>IF(ISERROR(R73/X73-1),"         /0",(R73/X73-1))</f>
        <v>0.3422910623392261</v>
      </c>
    </row>
    <row r="74" ht="15" thickTop="1">
      <c r="A74" s="94" t="s">
        <v>43</v>
      </c>
    </row>
    <row r="75" ht="15">
      <c r="A75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4:Y65536 M74:M65536 Y3 M3 M5:M8 Y5:Y8">
    <cfRule type="cellIs" priority="1" dxfId="91" operator="lessThan" stopIfTrue="1">
      <formula>0</formula>
    </cfRule>
  </conditionalFormatting>
  <conditionalFormatting sqref="M9:M73 Y9:Y73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645" t="s">
        <v>66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65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0" customFormat="1" ht="17.25" customHeight="1" thickBot="1" thickTop="1">
      <c r="A5" s="589" t="s">
        <v>64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8" customFormat="1" ht="26.25" customHeight="1">
      <c r="A6" s="590"/>
      <c r="B6" s="651" t="s">
        <v>204</v>
      </c>
      <c r="C6" s="652"/>
      <c r="D6" s="652"/>
      <c r="E6" s="652"/>
      <c r="F6" s="652"/>
      <c r="G6" s="648" t="s">
        <v>34</v>
      </c>
      <c r="H6" s="651" t="s">
        <v>205</v>
      </c>
      <c r="I6" s="652"/>
      <c r="J6" s="652"/>
      <c r="K6" s="652"/>
      <c r="L6" s="652"/>
      <c r="M6" s="659" t="s">
        <v>33</v>
      </c>
      <c r="N6" s="651" t="s">
        <v>206</v>
      </c>
      <c r="O6" s="652"/>
      <c r="P6" s="652"/>
      <c r="Q6" s="652"/>
      <c r="R6" s="652"/>
      <c r="S6" s="648" t="s">
        <v>34</v>
      </c>
      <c r="T6" s="651" t="s">
        <v>207</v>
      </c>
      <c r="U6" s="652"/>
      <c r="V6" s="652"/>
      <c r="W6" s="652"/>
      <c r="X6" s="652"/>
      <c r="Y6" s="653" t="s">
        <v>33</v>
      </c>
    </row>
    <row r="7" spans="1:25" s="168" customFormat="1" ht="26.25" customHeight="1">
      <c r="A7" s="591"/>
      <c r="B7" s="640" t="s">
        <v>22</v>
      </c>
      <c r="C7" s="641"/>
      <c r="D7" s="642" t="s">
        <v>21</v>
      </c>
      <c r="E7" s="641"/>
      <c r="F7" s="643" t="s">
        <v>17</v>
      </c>
      <c r="G7" s="649"/>
      <c r="H7" s="640" t="s">
        <v>22</v>
      </c>
      <c r="I7" s="641"/>
      <c r="J7" s="642" t="s">
        <v>21</v>
      </c>
      <c r="K7" s="641"/>
      <c r="L7" s="643" t="s">
        <v>17</v>
      </c>
      <c r="M7" s="660"/>
      <c r="N7" s="640" t="s">
        <v>22</v>
      </c>
      <c r="O7" s="641"/>
      <c r="P7" s="642" t="s">
        <v>21</v>
      </c>
      <c r="Q7" s="641"/>
      <c r="R7" s="643" t="s">
        <v>17</v>
      </c>
      <c r="S7" s="649"/>
      <c r="T7" s="640" t="s">
        <v>22</v>
      </c>
      <c r="U7" s="641"/>
      <c r="V7" s="642" t="s">
        <v>21</v>
      </c>
      <c r="W7" s="641"/>
      <c r="X7" s="643" t="s">
        <v>17</v>
      </c>
      <c r="Y7" s="654"/>
    </row>
    <row r="8" spans="1:25" s="266" customFormat="1" ht="27.75" thickBot="1">
      <c r="A8" s="592"/>
      <c r="B8" s="269" t="s">
        <v>19</v>
      </c>
      <c r="C8" s="267" t="s">
        <v>18</v>
      </c>
      <c r="D8" s="268" t="s">
        <v>19</v>
      </c>
      <c r="E8" s="267" t="s">
        <v>18</v>
      </c>
      <c r="F8" s="644"/>
      <c r="G8" s="650"/>
      <c r="H8" s="269" t="s">
        <v>19</v>
      </c>
      <c r="I8" s="267" t="s">
        <v>18</v>
      </c>
      <c r="J8" s="268" t="s">
        <v>19</v>
      </c>
      <c r="K8" s="267" t="s">
        <v>18</v>
      </c>
      <c r="L8" s="644"/>
      <c r="M8" s="661"/>
      <c r="N8" s="269" t="s">
        <v>19</v>
      </c>
      <c r="O8" s="267" t="s">
        <v>18</v>
      </c>
      <c r="P8" s="268" t="s">
        <v>19</v>
      </c>
      <c r="Q8" s="267" t="s">
        <v>18</v>
      </c>
      <c r="R8" s="644"/>
      <c r="S8" s="650"/>
      <c r="T8" s="269" t="s">
        <v>19</v>
      </c>
      <c r="U8" s="267" t="s">
        <v>18</v>
      </c>
      <c r="V8" s="268" t="s">
        <v>19</v>
      </c>
      <c r="W8" s="267" t="s">
        <v>18</v>
      </c>
      <c r="X8" s="644"/>
      <c r="Y8" s="655"/>
    </row>
    <row r="9" spans="1:25" s="157" customFormat="1" ht="18" customHeight="1" thickBot="1" thickTop="1">
      <c r="A9" s="308" t="s">
        <v>24</v>
      </c>
      <c r="B9" s="305">
        <f>B10+B14+B25+B31+B40+B44</f>
        <v>350928</v>
      </c>
      <c r="C9" s="304">
        <f>C10+C14+C25+C31+C40+C44</f>
        <v>395892</v>
      </c>
      <c r="D9" s="303">
        <f>D10+D14+D25+D31+D40+D44</f>
        <v>4247</v>
      </c>
      <c r="E9" s="302">
        <f>E10+E14+E25+E31+E40+E44</f>
        <v>3759</v>
      </c>
      <c r="F9" s="301">
        <f aca="true" t="shared" si="0" ref="F9:F44">SUM(B9:E9)</f>
        <v>754826</v>
      </c>
      <c r="G9" s="306">
        <f aca="true" t="shared" si="1" ref="G9:G44">F9/$F$9</f>
        <v>1</v>
      </c>
      <c r="H9" s="305">
        <f>H10+H14+H25+H31+H40+H44</f>
        <v>301195</v>
      </c>
      <c r="I9" s="304">
        <f>I10+I14+I25+I31+I40+I44</f>
        <v>357690</v>
      </c>
      <c r="J9" s="303">
        <f>J10+J14+J25+J31+J40+J44</f>
        <v>2262</v>
      </c>
      <c r="K9" s="302">
        <f>K10+K14+K25+K31+K40+K44</f>
        <v>1336</v>
      </c>
      <c r="L9" s="301">
        <f aca="true" t="shared" si="2" ref="L9:L44">SUM(H9:K9)</f>
        <v>662483</v>
      </c>
      <c r="M9" s="307">
        <f aca="true" t="shared" si="3" ref="M9:M44">IF(ISERROR(F9/L9-1),"         /0",(F9/L9-1))</f>
        <v>0.13938923715778362</v>
      </c>
      <c r="N9" s="305">
        <f>N10+N14+N25+N31+N40+N44</f>
        <v>3881699</v>
      </c>
      <c r="O9" s="304">
        <f>O10+O14+O25+O31+O40+O44</f>
        <v>3835798</v>
      </c>
      <c r="P9" s="303">
        <f>P10+P14+P25+P31+P40+P44</f>
        <v>32531</v>
      </c>
      <c r="Q9" s="302">
        <f>Q10+Q14+Q25+Q31+Q40+Q44</f>
        <v>29945</v>
      </c>
      <c r="R9" s="301">
        <f aca="true" t="shared" si="4" ref="R9:R44">SUM(N9:Q9)</f>
        <v>7779973</v>
      </c>
      <c r="S9" s="306">
        <f aca="true" t="shared" si="5" ref="S9:S44">R9/$R$9</f>
        <v>1</v>
      </c>
      <c r="T9" s="305">
        <f>T10+T14+T25+T31+T40+T44</f>
        <v>3483266</v>
      </c>
      <c r="U9" s="304">
        <f>U10+U14+U25+U31+U40+U44</f>
        <v>3423870</v>
      </c>
      <c r="V9" s="303">
        <f>V10+V14+V25+V31+V40+V44</f>
        <v>29287</v>
      </c>
      <c r="W9" s="302">
        <f>W10+W14+W25+W31+W40+W44</f>
        <v>26909</v>
      </c>
      <c r="X9" s="301">
        <f aca="true" t="shared" si="6" ref="X9:X44">SUM(T9:W9)</f>
        <v>6963332</v>
      </c>
      <c r="Y9" s="300">
        <f>IF(ISERROR(R9/X9-1),"         /0",(R9/X9-1))</f>
        <v>0.11727733217373526</v>
      </c>
    </row>
    <row r="10" spans="1:25" s="283" customFormat="1" ht="19.5" customHeight="1">
      <c r="A10" s="292" t="s">
        <v>61</v>
      </c>
      <c r="B10" s="289">
        <f>SUM(B11:B13)</f>
        <v>114285</v>
      </c>
      <c r="C10" s="288">
        <f>SUM(C11:C13)</f>
        <v>129818</v>
      </c>
      <c r="D10" s="287">
        <f>SUM(D11:D13)</f>
        <v>40</v>
      </c>
      <c r="E10" s="286">
        <f>SUM(E11:E13)</f>
        <v>24</v>
      </c>
      <c r="F10" s="285">
        <f t="shared" si="0"/>
        <v>244167</v>
      </c>
      <c r="G10" s="290">
        <f t="shared" si="1"/>
        <v>0.3234745491013823</v>
      </c>
      <c r="H10" s="289">
        <f>SUM(H11:H13)</f>
        <v>96875</v>
      </c>
      <c r="I10" s="288">
        <f>SUM(I11:I13)</f>
        <v>117074</v>
      </c>
      <c r="J10" s="287">
        <f>SUM(J11:J13)</f>
        <v>261</v>
      </c>
      <c r="K10" s="286">
        <f>SUM(K11:K13)</f>
        <v>131</v>
      </c>
      <c r="L10" s="285">
        <f t="shared" si="2"/>
        <v>214341</v>
      </c>
      <c r="M10" s="291">
        <f t="shared" si="3"/>
        <v>0.1391520987585202</v>
      </c>
      <c r="N10" s="289">
        <f>SUM(N11:N13)</f>
        <v>1217081</v>
      </c>
      <c r="O10" s="288">
        <f>SUM(O11:O13)</f>
        <v>1227401</v>
      </c>
      <c r="P10" s="287">
        <f>SUM(P11:P13)</f>
        <v>2557</v>
      </c>
      <c r="Q10" s="286">
        <f>SUM(Q11:Q13)</f>
        <v>2138</v>
      </c>
      <c r="R10" s="285">
        <f t="shared" si="4"/>
        <v>2449177</v>
      </c>
      <c r="S10" s="290">
        <f t="shared" si="5"/>
        <v>0.31480533415732936</v>
      </c>
      <c r="T10" s="289">
        <f>SUM(T11:T13)</f>
        <v>1134138</v>
      </c>
      <c r="U10" s="288">
        <f>SUM(U11:U13)</f>
        <v>1143412</v>
      </c>
      <c r="V10" s="287">
        <f>SUM(V11:V13)</f>
        <v>1523</v>
      </c>
      <c r="W10" s="286">
        <f>SUM(W11:W13)</f>
        <v>1168</v>
      </c>
      <c r="X10" s="285">
        <f t="shared" si="6"/>
        <v>2280241</v>
      </c>
      <c r="Y10" s="390">
        <f aca="true" t="shared" si="7" ref="Y10:Y44">IF(ISERROR(R10/X10-1),"         /0",IF(R10/X10&gt;5,"  *  ",(R10/X10-1)))</f>
        <v>0.07408690572619303</v>
      </c>
    </row>
    <row r="11" spans="1:25" ht="19.5" customHeight="1">
      <c r="A11" s="235" t="s">
        <v>371</v>
      </c>
      <c r="B11" s="233">
        <v>111177</v>
      </c>
      <c r="C11" s="230">
        <v>125397</v>
      </c>
      <c r="D11" s="229">
        <v>40</v>
      </c>
      <c r="E11" s="281">
        <v>24</v>
      </c>
      <c r="F11" s="280">
        <f t="shared" si="0"/>
        <v>236638</v>
      </c>
      <c r="G11" s="232">
        <f t="shared" si="1"/>
        <v>0.31350006491562293</v>
      </c>
      <c r="H11" s="233">
        <v>93803</v>
      </c>
      <c r="I11" s="230">
        <v>112852</v>
      </c>
      <c r="J11" s="229">
        <v>261</v>
      </c>
      <c r="K11" s="281">
        <v>131</v>
      </c>
      <c r="L11" s="280">
        <f t="shared" si="2"/>
        <v>207047</v>
      </c>
      <c r="M11" s="282">
        <f t="shared" si="3"/>
        <v>0.1429192405589068</v>
      </c>
      <c r="N11" s="233">
        <v>1169243</v>
      </c>
      <c r="O11" s="230">
        <v>1188519</v>
      </c>
      <c r="P11" s="229">
        <v>2537</v>
      </c>
      <c r="Q11" s="281">
        <v>2121</v>
      </c>
      <c r="R11" s="280">
        <f t="shared" si="4"/>
        <v>2362420</v>
      </c>
      <c r="S11" s="232">
        <f t="shared" si="5"/>
        <v>0.30365401011031784</v>
      </c>
      <c r="T11" s="231">
        <v>1093396</v>
      </c>
      <c r="U11" s="230">
        <v>1110640</v>
      </c>
      <c r="V11" s="229">
        <v>1523</v>
      </c>
      <c r="W11" s="281">
        <v>1168</v>
      </c>
      <c r="X11" s="280">
        <f t="shared" si="6"/>
        <v>2206727</v>
      </c>
      <c r="Y11" s="228">
        <f t="shared" si="7"/>
        <v>0.07055381114202164</v>
      </c>
    </row>
    <row r="12" spans="1:25" ht="19.5" customHeight="1">
      <c r="A12" s="235" t="s">
        <v>372</v>
      </c>
      <c r="B12" s="233">
        <v>2866</v>
      </c>
      <c r="C12" s="230">
        <v>4319</v>
      </c>
      <c r="D12" s="229">
        <v>0</v>
      </c>
      <c r="E12" s="281">
        <v>0</v>
      </c>
      <c r="F12" s="280">
        <f t="shared" si="0"/>
        <v>7185</v>
      </c>
      <c r="G12" s="232">
        <f t="shared" si="1"/>
        <v>0.009518750016560109</v>
      </c>
      <c r="H12" s="233">
        <v>2985</v>
      </c>
      <c r="I12" s="230">
        <v>4194</v>
      </c>
      <c r="J12" s="229"/>
      <c r="K12" s="281"/>
      <c r="L12" s="280">
        <f t="shared" si="2"/>
        <v>7179</v>
      </c>
      <c r="M12" s="282">
        <f t="shared" si="3"/>
        <v>0.0008357709987463213</v>
      </c>
      <c r="N12" s="233">
        <v>46116</v>
      </c>
      <c r="O12" s="230">
        <v>38215</v>
      </c>
      <c r="P12" s="229">
        <v>18</v>
      </c>
      <c r="Q12" s="281">
        <v>17</v>
      </c>
      <c r="R12" s="280">
        <f t="shared" si="4"/>
        <v>84366</v>
      </c>
      <c r="S12" s="232">
        <f t="shared" si="5"/>
        <v>0.010843996502301487</v>
      </c>
      <c r="T12" s="231">
        <v>38619</v>
      </c>
      <c r="U12" s="230">
        <v>31543</v>
      </c>
      <c r="V12" s="229"/>
      <c r="W12" s="281"/>
      <c r="X12" s="280">
        <f t="shared" si="6"/>
        <v>70162</v>
      </c>
      <c r="Y12" s="228">
        <f t="shared" si="7"/>
        <v>0.2024457683646419</v>
      </c>
    </row>
    <row r="13" spans="1:25" ht="19.5" customHeight="1" thickBot="1">
      <c r="A13" s="258" t="s">
        <v>373</v>
      </c>
      <c r="B13" s="255">
        <v>242</v>
      </c>
      <c r="C13" s="254">
        <v>102</v>
      </c>
      <c r="D13" s="253">
        <v>0</v>
      </c>
      <c r="E13" s="297">
        <v>0</v>
      </c>
      <c r="F13" s="296">
        <f t="shared" si="0"/>
        <v>344</v>
      </c>
      <c r="G13" s="256">
        <f t="shared" si="1"/>
        <v>0.00045573416919925916</v>
      </c>
      <c r="H13" s="255">
        <v>87</v>
      </c>
      <c r="I13" s="254">
        <v>28</v>
      </c>
      <c r="J13" s="253"/>
      <c r="K13" s="297"/>
      <c r="L13" s="296">
        <f t="shared" si="2"/>
        <v>115</v>
      </c>
      <c r="M13" s="299">
        <f t="shared" si="3"/>
        <v>1.991304347826087</v>
      </c>
      <c r="N13" s="255">
        <v>1722</v>
      </c>
      <c r="O13" s="254">
        <v>667</v>
      </c>
      <c r="P13" s="253">
        <v>2</v>
      </c>
      <c r="Q13" s="297">
        <v>0</v>
      </c>
      <c r="R13" s="296">
        <f t="shared" si="4"/>
        <v>2391</v>
      </c>
      <c r="S13" s="256">
        <f t="shared" si="5"/>
        <v>0.0003073275447099881</v>
      </c>
      <c r="T13" s="298">
        <v>2123</v>
      </c>
      <c r="U13" s="254">
        <v>1229</v>
      </c>
      <c r="V13" s="253"/>
      <c r="W13" s="297"/>
      <c r="X13" s="296">
        <f t="shared" si="6"/>
        <v>3352</v>
      </c>
      <c r="Y13" s="252">
        <f t="shared" si="7"/>
        <v>-0.28669451073985686</v>
      </c>
    </row>
    <row r="14" spans="1:25" s="283" customFormat="1" ht="19.5" customHeight="1">
      <c r="A14" s="292" t="s">
        <v>60</v>
      </c>
      <c r="B14" s="289">
        <f>SUM(B15:B24)</f>
        <v>95954</v>
      </c>
      <c r="C14" s="288">
        <f>SUM(C15:C24)</f>
        <v>102860</v>
      </c>
      <c r="D14" s="287">
        <f>SUM(D15:D24)</f>
        <v>124</v>
      </c>
      <c r="E14" s="286">
        <f>SUM(E15:E24)</f>
        <v>0</v>
      </c>
      <c r="F14" s="285">
        <f t="shared" si="0"/>
        <v>198938</v>
      </c>
      <c r="G14" s="290">
        <f t="shared" si="1"/>
        <v>0.2635547795120995</v>
      </c>
      <c r="H14" s="289">
        <f>SUM(H15:H24)</f>
        <v>83485</v>
      </c>
      <c r="I14" s="288">
        <f>SUM(I15:I24)</f>
        <v>93751</v>
      </c>
      <c r="J14" s="287">
        <f>SUM(J15:J24)</f>
        <v>638</v>
      </c>
      <c r="K14" s="286">
        <f>SUM(K15:K24)</f>
        <v>350</v>
      </c>
      <c r="L14" s="285">
        <f t="shared" si="2"/>
        <v>178224</v>
      </c>
      <c r="M14" s="291">
        <f t="shared" si="3"/>
        <v>0.11622452643863901</v>
      </c>
      <c r="N14" s="289">
        <f>SUM(N15:N24)</f>
        <v>1088848</v>
      </c>
      <c r="O14" s="288">
        <f>SUM(O15:O24)</f>
        <v>1070282</v>
      </c>
      <c r="P14" s="287">
        <f>SUM(P15:P24)</f>
        <v>2690</v>
      </c>
      <c r="Q14" s="286">
        <f>SUM(Q15:Q24)</f>
        <v>2372</v>
      </c>
      <c r="R14" s="285">
        <f t="shared" si="4"/>
        <v>2164192</v>
      </c>
      <c r="S14" s="290">
        <f t="shared" si="5"/>
        <v>0.2781747443082386</v>
      </c>
      <c r="T14" s="289">
        <f>SUM(T15:T24)</f>
        <v>963683</v>
      </c>
      <c r="U14" s="288">
        <f>SUM(U15:U24)</f>
        <v>963293</v>
      </c>
      <c r="V14" s="287">
        <f>SUM(V15:V24)</f>
        <v>9268</v>
      </c>
      <c r="W14" s="286">
        <f>SUM(W15:W24)</f>
        <v>8164</v>
      </c>
      <c r="X14" s="285">
        <f t="shared" si="6"/>
        <v>1944408</v>
      </c>
      <c r="Y14" s="284">
        <f t="shared" si="7"/>
        <v>0.11303389000662412</v>
      </c>
    </row>
    <row r="15" spans="1:25" ht="19.5" customHeight="1">
      <c r="A15" s="250" t="s">
        <v>374</v>
      </c>
      <c r="B15" s="247">
        <v>27228</v>
      </c>
      <c r="C15" s="245">
        <v>22314</v>
      </c>
      <c r="D15" s="246">
        <v>0</v>
      </c>
      <c r="E15" s="293">
        <v>0</v>
      </c>
      <c r="F15" s="294">
        <f t="shared" si="0"/>
        <v>49542</v>
      </c>
      <c r="G15" s="248">
        <f t="shared" si="1"/>
        <v>0.06563366921648169</v>
      </c>
      <c r="H15" s="247">
        <v>20016</v>
      </c>
      <c r="I15" s="245">
        <v>18729</v>
      </c>
      <c r="J15" s="246">
        <v>394</v>
      </c>
      <c r="K15" s="293">
        <v>343</v>
      </c>
      <c r="L15" s="294">
        <f t="shared" si="2"/>
        <v>39482</v>
      </c>
      <c r="M15" s="295">
        <f t="shared" si="3"/>
        <v>0.2547996555392331</v>
      </c>
      <c r="N15" s="247">
        <v>299207</v>
      </c>
      <c r="O15" s="245">
        <v>284764</v>
      </c>
      <c r="P15" s="246">
        <v>1063</v>
      </c>
      <c r="Q15" s="293">
        <v>1253</v>
      </c>
      <c r="R15" s="294">
        <f t="shared" si="4"/>
        <v>586287</v>
      </c>
      <c r="S15" s="248">
        <f t="shared" si="5"/>
        <v>0.07535848774796519</v>
      </c>
      <c r="T15" s="251">
        <v>254205</v>
      </c>
      <c r="U15" s="245">
        <v>247209</v>
      </c>
      <c r="V15" s="246">
        <v>8430</v>
      </c>
      <c r="W15" s="293">
        <v>7833</v>
      </c>
      <c r="X15" s="294">
        <f t="shared" si="6"/>
        <v>517677</v>
      </c>
      <c r="Y15" s="244">
        <f t="shared" si="7"/>
        <v>0.1325343795455467</v>
      </c>
    </row>
    <row r="16" spans="1:25" ht="19.5" customHeight="1">
      <c r="A16" s="250" t="s">
        <v>375</v>
      </c>
      <c r="B16" s="247">
        <v>19247</v>
      </c>
      <c r="C16" s="245">
        <v>18966</v>
      </c>
      <c r="D16" s="246">
        <v>2</v>
      </c>
      <c r="E16" s="293">
        <v>0</v>
      </c>
      <c r="F16" s="294">
        <f t="shared" si="0"/>
        <v>38215</v>
      </c>
      <c r="G16" s="248">
        <f t="shared" si="1"/>
        <v>0.05062756184869096</v>
      </c>
      <c r="H16" s="247">
        <v>22110</v>
      </c>
      <c r="I16" s="245">
        <v>23378</v>
      </c>
      <c r="J16" s="246">
        <v>5</v>
      </c>
      <c r="K16" s="293">
        <v>7</v>
      </c>
      <c r="L16" s="294">
        <f t="shared" si="2"/>
        <v>45500</v>
      </c>
      <c r="M16" s="295">
        <f t="shared" si="3"/>
        <v>-0.16010989010989007</v>
      </c>
      <c r="N16" s="247">
        <v>240844</v>
      </c>
      <c r="O16" s="245">
        <v>229477</v>
      </c>
      <c r="P16" s="246">
        <v>727</v>
      </c>
      <c r="Q16" s="293">
        <v>604</v>
      </c>
      <c r="R16" s="294">
        <f t="shared" si="4"/>
        <v>471652</v>
      </c>
      <c r="S16" s="248">
        <f t="shared" si="5"/>
        <v>0.060623860776894724</v>
      </c>
      <c r="T16" s="251">
        <v>219874</v>
      </c>
      <c r="U16" s="245">
        <v>222642</v>
      </c>
      <c r="V16" s="246">
        <v>139</v>
      </c>
      <c r="W16" s="293">
        <v>58</v>
      </c>
      <c r="X16" s="294">
        <f t="shared" si="6"/>
        <v>442713</v>
      </c>
      <c r="Y16" s="244">
        <f t="shared" si="7"/>
        <v>0.06536740506829486</v>
      </c>
    </row>
    <row r="17" spans="1:25" ht="19.5" customHeight="1">
      <c r="A17" s="250" t="s">
        <v>376</v>
      </c>
      <c r="B17" s="247">
        <v>15767</v>
      </c>
      <c r="C17" s="245">
        <v>18323</v>
      </c>
      <c r="D17" s="246">
        <v>117</v>
      </c>
      <c r="E17" s="293">
        <v>0</v>
      </c>
      <c r="F17" s="294">
        <f t="shared" si="0"/>
        <v>34207</v>
      </c>
      <c r="G17" s="248">
        <f t="shared" si="1"/>
        <v>0.04531772885406703</v>
      </c>
      <c r="H17" s="247">
        <v>16014</v>
      </c>
      <c r="I17" s="245">
        <v>19695</v>
      </c>
      <c r="J17" s="246">
        <v>12</v>
      </c>
      <c r="K17" s="293">
        <v>0</v>
      </c>
      <c r="L17" s="294">
        <f t="shared" si="2"/>
        <v>35721</v>
      </c>
      <c r="M17" s="295">
        <f t="shared" si="3"/>
        <v>-0.042384031802021216</v>
      </c>
      <c r="N17" s="247">
        <v>192506</v>
      </c>
      <c r="O17" s="245">
        <v>191744</v>
      </c>
      <c r="P17" s="246">
        <v>599</v>
      </c>
      <c r="Q17" s="293">
        <v>475</v>
      </c>
      <c r="R17" s="294">
        <f t="shared" si="4"/>
        <v>385324</v>
      </c>
      <c r="S17" s="248">
        <f t="shared" si="5"/>
        <v>0.04952767830942344</v>
      </c>
      <c r="T17" s="251">
        <v>159482</v>
      </c>
      <c r="U17" s="245">
        <v>165321</v>
      </c>
      <c r="V17" s="246">
        <v>167</v>
      </c>
      <c r="W17" s="293">
        <v>28</v>
      </c>
      <c r="X17" s="294">
        <f t="shared" si="6"/>
        <v>324998</v>
      </c>
      <c r="Y17" s="244">
        <f t="shared" si="7"/>
        <v>0.1856196038129465</v>
      </c>
    </row>
    <row r="18" spans="1:25" ht="19.5" customHeight="1">
      <c r="A18" s="250" t="s">
        <v>377</v>
      </c>
      <c r="B18" s="247">
        <v>11785</v>
      </c>
      <c r="C18" s="245">
        <v>13597</v>
      </c>
      <c r="D18" s="246">
        <v>1</v>
      </c>
      <c r="E18" s="293">
        <v>0</v>
      </c>
      <c r="F18" s="294">
        <f>SUM(B18:E18)</f>
        <v>25383</v>
      </c>
      <c r="G18" s="248">
        <f>F18/$F$9</f>
        <v>0.033627617490653475</v>
      </c>
      <c r="H18" s="247">
        <v>8712</v>
      </c>
      <c r="I18" s="245">
        <v>9172</v>
      </c>
      <c r="J18" s="246">
        <v>4</v>
      </c>
      <c r="K18" s="293"/>
      <c r="L18" s="294">
        <f>SUM(H18:K18)</f>
        <v>17888</v>
      </c>
      <c r="M18" s="295">
        <f>IF(ISERROR(F18/L18-1),"         /0",(F18/L18-1))</f>
        <v>0.4189959749552772</v>
      </c>
      <c r="N18" s="247">
        <v>118308</v>
      </c>
      <c r="O18" s="245">
        <v>114236</v>
      </c>
      <c r="P18" s="246">
        <v>80</v>
      </c>
      <c r="Q18" s="293">
        <v>6</v>
      </c>
      <c r="R18" s="294">
        <f>SUM(N18:Q18)</f>
        <v>232630</v>
      </c>
      <c r="S18" s="248">
        <f>R18/$R$9</f>
        <v>0.0299011320476305</v>
      </c>
      <c r="T18" s="251">
        <v>91096</v>
      </c>
      <c r="U18" s="245">
        <v>85702</v>
      </c>
      <c r="V18" s="246">
        <v>52</v>
      </c>
      <c r="W18" s="293">
        <v>9</v>
      </c>
      <c r="X18" s="294">
        <f>SUM(T18:W18)</f>
        <v>176859</v>
      </c>
      <c r="Y18" s="244">
        <f>IF(ISERROR(R18/X18-1),"         /0",IF(R18/X18&gt;5,"  *  ",(R18/X18-1)))</f>
        <v>0.3153415998054947</v>
      </c>
    </row>
    <row r="19" spans="1:25" ht="19.5" customHeight="1">
      <c r="A19" s="250" t="s">
        <v>378</v>
      </c>
      <c r="B19" s="247">
        <v>10129</v>
      </c>
      <c r="C19" s="245">
        <v>14672</v>
      </c>
      <c r="D19" s="246">
        <v>4</v>
      </c>
      <c r="E19" s="293">
        <v>0</v>
      </c>
      <c r="F19" s="294">
        <f>SUM(B19:E19)</f>
        <v>24805</v>
      </c>
      <c r="G19" s="248">
        <f>F19/$F$9</f>
        <v>0.03286187810170821</v>
      </c>
      <c r="H19" s="247">
        <v>9833</v>
      </c>
      <c r="I19" s="245">
        <v>14096</v>
      </c>
      <c r="J19" s="246">
        <v>6</v>
      </c>
      <c r="K19" s="293">
        <v>0</v>
      </c>
      <c r="L19" s="294">
        <f>SUM(H19:K19)</f>
        <v>23935</v>
      </c>
      <c r="M19" s="295">
        <f>IF(ISERROR(F19/L19-1),"         /0",(F19/L19-1))</f>
        <v>0.0363484437016921</v>
      </c>
      <c r="N19" s="247">
        <v>134356</v>
      </c>
      <c r="O19" s="245">
        <v>138635</v>
      </c>
      <c r="P19" s="246">
        <v>134</v>
      </c>
      <c r="Q19" s="293">
        <v>10</v>
      </c>
      <c r="R19" s="294">
        <f>SUM(N19:Q19)</f>
        <v>273135</v>
      </c>
      <c r="S19" s="248">
        <f>R19/$R$9</f>
        <v>0.035107448316337345</v>
      </c>
      <c r="T19" s="251">
        <v>137042</v>
      </c>
      <c r="U19" s="245">
        <v>141547</v>
      </c>
      <c r="V19" s="246">
        <v>89</v>
      </c>
      <c r="W19" s="293">
        <v>2</v>
      </c>
      <c r="X19" s="294">
        <f>SUM(T19:W19)</f>
        <v>278680</v>
      </c>
      <c r="Y19" s="244">
        <f>IF(ISERROR(R19/X19-1),"         /0",IF(R19/X19&gt;5,"  *  ",(R19/X19-1)))</f>
        <v>-0.0198973733314195</v>
      </c>
    </row>
    <row r="20" spans="1:25" ht="19.5" customHeight="1">
      <c r="A20" s="250" t="s">
        <v>379</v>
      </c>
      <c r="B20" s="247">
        <v>9736</v>
      </c>
      <c r="C20" s="245">
        <v>12385</v>
      </c>
      <c r="D20" s="246">
        <v>0</v>
      </c>
      <c r="E20" s="293">
        <v>0</v>
      </c>
      <c r="F20" s="294">
        <f>SUM(B20:E20)</f>
        <v>22121</v>
      </c>
      <c r="G20" s="248">
        <f>F20/$F$9</f>
        <v>0.029306091735048872</v>
      </c>
      <c r="H20" s="247">
        <v>5807</v>
      </c>
      <c r="I20" s="245">
        <v>7490</v>
      </c>
      <c r="J20" s="246">
        <v>217</v>
      </c>
      <c r="K20" s="293">
        <v>0</v>
      </c>
      <c r="L20" s="294">
        <f>SUM(H20:K20)</f>
        <v>13514</v>
      </c>
      <c r="M20" s="295">
        <f>IF(ISERROR(F20/L20-1),"         /0",(F20/L20-1))</f>
        <v>0.636895071777416</v>
      </c>
      <c r="N20" s="247">
        <v>87028</v>
      </c>
      <c r="O20" s="245">
        <v>92422</v>
      </c>
      <c r="P20" s="246">
        <v>65</v>
      </c>
      <c r="Q20" s="293">
        <v>5</v>
      </c>
      <c r="R20" s="294">
        <f>SUM(N20:Q20)</f>
        <v>179520</v>
      </c>
      <c r="S20" s="248">
        <f>R20/$R$9</f>
        <v>0.02307463020758555</v>
      </c>
      <c r="T20" s="251">
        <v>89749</v>
      </c>
      <c r="U20" s="245">
        <v>88642</v>
      </c>
      <c r="V20" s="246">
        <v>375</v>
      </c>
      <c r="W20" s="293">
        <v>225</v>
      </c>
      <c r="X20" s="294">
        <f>SUM(T20:W20)</f>
        <v>178991</v>
      </c>
      <c r="Y20" s="244">
        <f>IF(ISERROR(R20/X20-1),"         /0",IF(R20/X20&gt;5,"  *  ",(R20/X20-1)))</f>
        <v>0.002955455860909284</v>
      </c>
    </row>
    <row r="21" spans="1:25" ht="19.5" customHeight="1">
      <c r="A21" s="250" t="s">
        <v>380</v>
      </c>
      <c r="B21" s="247">
        <v>1332</v>
      </c>
      <c r="C21" s="245">
        <v>1805</v>
      </c>
      <c r="D21" s="246">
        <v>0</v>
      </c>
      <c r="E21" s="293">
        <v>0</v>
      </c>
      <c r="F21" s="294">
        <f t="shared" si="0"/>
        <v>3137</v>
      </c>
      <c r="G21" s="248">
        <f t="shared" si="1"/>
        <v>0.004155924676680454</v>
      </c>
      <c r="H21" s="247">
        <v>868</v>
      </c>
      <c r="I21" s="245">
        <v>1051</v>
      </c>
      <c r="J21" s="246"/>
      <c r="K21" s="293"/>
      <c r="L21" s="294">
        <f t="shared" si="2"/>
        <v>1919</v>
      </c>
      <c r="M21" s="295">
        <f t="shared" si="3"/>
        <v>0.63470557582074</v>
      </c>
      <c r="N21" s="247">
        <v>12027</v>
      </c>
      <c r="O21" s="245">
        <v>13502</v>
      </c>
      <c r="P21" s="246">
        <v>22</v>
      </c>
      <c r="Q21" s="293">
        <v>19</v>
      </c>
      <c r="R21" s="294">
        <f t="shared" si="4"/>
        <v>25570</v>
      </c>
      <c r="S21" s="248">
        <f t="shared" si="5"/>
        <v>0.003286643796835799</v>
      </c>
      <c r="T21" s="251">
        <v>7860</v>
      </c>
      <c r="U21" s="245">
        <v>6925</v>
      </c>
      <c r="V21" s="246">
        <v>8</v>
      </c>
      <c r="W21" s="293">
        <v>2</v>
      </c>
      <c r="X21" s="294">
        <f t="shared" si="6"/>
        <v>14795</v>
      </c>
      <c r="Y21" s="244">
        <f t="shared" si="7"/>
        <v>0.7282865833051706</v>
      </c>
    </row>
    <row r="22" spans="1:25" ht="19.5" customHeight="1">
      <c r="A22" s="250" t="s">
        <v>381</v>
      </c>
      <c r="B22" s="247">
        <v>515</v>
      </c>
      <c r="C22" s="245">
        <v>540</v>
      </c>
      <c r="D22" s="246">
        <v>0</v>
      </c>
      <c r="E22" s="293">
        <v>0</v>
      </c>
      <c r="F22" s="294">
        <f t="shared" si="0"/>
        <v>1055</v>
      </c>
      <c r="G22" s="248">
        <f t="shared" si="1"/>
        <v>0.001397673106119821</v>
      </c>
      <c r="H22" s="247">
        <v>85</v>
      </c>
      <c r="I22" s="245">
        <v>89</v>
      </c>
      <c r="J22" s="246"/>
      <c r="K22" s="293"/>
      <c r="L22" s="294">
        <f t="shared" si="2"/>
        <v>174</v>
      </c>
      <c r="M22" s="295">
        <f t="shared" si="3"/>
        <v>5.063218390804598</v>
      </c>
      <c r="N22" s="247">
        <v>2955</v>
      </c>
      <c r="O22" s="245">
        <v>3266</v>
      </c>
      <c r="P22" s="246"/>
      <c r="Q22" s="293">
        <v>0</v>
      </c>
      <c r="R22" s="294">
        <f t="shared" si="4"/>
        <v>6221</v>
      </c>
      <c r="S22" s="248">
        <f t="shared" si="5"/>
        <v>0.0007996171709079196</v>
      </c>
      <c r="T22" s="251">
        <v>2884</v>
      </c>
      <c r="U22" s="245">
        <v>3321</v>
      </c>
      <c r="V22" s="246">
        <v>4</v>
      </c>
      <c r="W22" s="293">
        <v>0</v>
      </c>
      <c r="X22" s="294">
        <f t="shared" si="6"/>
        <v>6209</v>
      </c>
      <c r="Y22" s="244">
        <f t="shared" si="7"/>
        <v>0.0019326783701079098</v>
      </c>
    </row>
    <row r="23" spans="1:25" ht="19.5" customHeight="1">
      <c r="A23" s="250" t="s">
        <v>382</v>
      </c>
      <c r="B23" s="247">
        <v>214</v>
      </c>
      <c r="C23" s="245">
        <v>258</v>
      </c>
      <c r="D23" s="246">
        <v>0</v>
      </c>
      <c r="E23" s="293">
        <v>0</v>
      </c>
      <c r="F23" s="294">
        <f>SUM(B23:E23)</f>
        <v>472</v>
      </c>
      <c r="G23" s="248">
        <f>F23/$F$9</f>
        <v>0.0006253096740175882</v>
      </c>
      <c r="H23" s="247">
        <v>19</v>
      </c>
      <c r="I23" s="245">
        <v>51</v>
      </c>
      <c r="J23" s="246"/>
      <c r="K23" s="293"/>
      <c r="L23" s="294">
        <f>SUM(H23:K23)</f>
        <v>70</v>
      </c>
      <c r="M23" s="295">
        <f>IF(ISERROR(F23/L23-1),"         /0",(F23/L23-1))</f>
        <v>5.742857142857143</v>
      </c>
      <c r="N23" s="247">
        <v>1587</v>
      </c>
      <c r="O23" s="245">
        <v>2236</v>
      </c>
      <c r="P23" s="246"/>
      <c r="Q23" s="293">
        <v>0</v>
      </c>
      <c r="R23" s="294">
        <f>SUM(N23:Q23)</f>
        <v>3823</v>
      </c>
      <c r="S23" s="248">
        <f>R23/$R$9</f>
        <v>0.0004913898801448283</v>
      </c>
      <c r="T23" s="251">
        <v>1449</v>
      </c>
      <c r="U23" s="245">
        <v>1984</v>
      </c>
      <c r="V23" s="246"/>
      <c r="W23" s="293">
        <v>0</v>
      </c>
      <c r="X23" s="294">
        <f>SUM(T23:W23)</f>
        <v>3433</v>
      </c>
      <c r="Y23" s="244">
        <f>IF(ISERROR(R23/X23-1),"         /0",IF(R23/X23&gt;5,"  *  ",(R23/X23-1)))</f>
        <v>0.11360326245266528</v>
      </c>
    </row>
    <row r="24" spans="1:25" ht="19.5" customHeight="1" thickBot="1">
      <c r="A24" s="250" t="s">
        <v>56</v>
      </c>
      <c r="B24" s="247">
        <v>1</v>
      </c>
      <c r="C24" s="245">
        <v>0</v>
      </c>
      <c r="D24" s="246">
        <v>0</v>
      </c>
      <c r="E24" s="293">
        <v>0</v>
      </c>
      <c r="F24" s="294">
        <f t="shared" si="0"/>
        <v>1</v>
      </c>
      <c r="G24" s="248">
        <f t="shared" si="1"/>
        <v>1.3248086313931953E-06</v>
      </c>
      <c r="H24" s="247">
        <v>21</v>
      </c>
      <c r="I24" s="245"/>
      <c r="J24" s="246"/>
      <c r="K24" s="293"/>
      <c r="L24" s="294">
        <f t="shared" si="2"/>
        <v>21</v>
      </c>
      <c r="M24" s="295">
        <f t="shared" si="3"/>
        <v>-0.9523809523809523</v>
      </c>
      <c r="N24" s="247">
        <v>30</v>
      </c>
      <c r="O24" s="245"/>
      <c r="P24" s="246"/>
      <c r="Q24" s="293"/>
      <c r="R24" s="294">
        <f t="shared" si="4"/>
        <v>30</v>
      </c>
      <c r="S24" s="248">
        <f t="shared" si="5"/>
        <v>3.856054513299725E-06</v>
      </c>
      <c r="T24" s="251">
        <v>42</v>
      </c>
      <c r="U24" s="245">
        <v>0</v>
      </c>
      <c r="V24" s="246">
        <v>4</v>
      </c>
      <c r="W24" s="293">
        <v>7</v>
      </c>
      <c r="X24" s="294">
        <f t="shared" si="6"/>
        <v>53</v>
      </c>
      <c r="Y24" s="244">
        <f t="shared" si="7"/>
        <v>-0.4339622641509434</v>
      </c>
    </row>
    <row r="25" spans="1:25" s="283" customFormat="1" ht="19.5" customHeight="1">
      <c r="A25" s="292" t="s">
        <v>59</v>
      </c>
      <c r="B25" s="289">
        <f>SUM(B26:B30)</f>
        <v>40301</v>
      </c>
      <c r="C25" s="288">
        <f>SUM(C26:C30)</f>
        <v>51591</v>
      </c>
      <c r="D25" s="287">
        <f>SUM(D26:D30)</f>
        <v>8</v>
      </c>
      <c r="E25" s="286">
        <f>SUM(E26:E30)</f>
        <v>0</v>
      </c>
      <c r="F25" s="285">
        <f t="shared" si="0"/>
        <v>91900</v>
      </c>
      <c r="G25" s="290">
        <f t="shared" si="1"/>
        <v>0.12174991322503464</v>
      </c>
      <c r="H25" s="289">
        <f>SUM(H26:H30)</f>
        <v>37368</v>
      </c>
      <c r="I25" s="288">
        <f>SUM(I26:I30)</f>
        <v>50090</v>
      </c>
      <c r="J25" s="287">
        <f>SUM(J26:J30)</f>
        <v>40</v>
      </c>
      <c r="K25" s="286">
        <f>SUM(K26:K30)</f>
        <v>10</v>
      </c>
      <c r="L25" s="285">
        <f t="shared" si="2"/>
        <v>87508</v>
      </c>
      <c r="M25" s="291">
        <f t="shared" si="3"/>
        <v>0.05018969694199393</v>
      </c>
      <c r="N25" s="289">
        <f>SUM(N26:N30)</f>
        <v>513658</v>
      </c>
      <c r="O25" s="288">
        <f>SUM(O26:O30)</f>
        <v>512018</v>
      </c>
      <c r="P25" s="287">
        <f>SUM(P26:P30)</f>
        <v>192</v>
      </c>
      <c r="Q25" s="286">
        <f>SUM(Q26:Q30)</f>
        <v>325</v>
      </c>
      <c r="R25" s="285">
        <f t="shared" si="4"/>
        <v>1026193</v>
      </c>
      <c r="S25" s="290">
        <f t="shared" si="5"/>
        <v>0.13190187163888614</v>
      </c>
      <c r="T25" s="289">
        <f>SUM(T26:T30)</f>
        <v>510531</v>
      </c>
      <c r="U25" s="288">
        <f>SUM(U26:U30)</f>
        <v>492130</v>
      </c>
      <c r="V25" s="287">
        <f>SUM(V26:V30)</f>
        <v>280</v>
      </c>
      <c r="W25" s="286">
        <f>SUM(W26:W30)</f>
        <v>37</v>
      </c>
      <c r="X25" s="285">
        <f t="shared" si="6"/>
        <v>1002978</v>
      </c>
      <c r="Y25" s="284">
        <f t="shared" si="7"/>
        <v>0.02314607100056043</v>
      </c>
    </row>
    <row r="26" spans="1:25" ht="19.5" customHeight="1">
      <c r="A26" s="250" t="s">
        <v>383</v>
      </c>
      <c r="B26" s="247">
        <v>26416</v>
      </c>
      <c r="C26" s="245">
        <v>35666</v>
      </c>
      <c r="D26" s="246">
        <v>8</v>
      </c>
      <c r="E26" s="293">
        <v>0</v>
      </c>
      <c r="F26" s="294">
        <f t="shared" si="0"/>
        <v>62090</v>
      </c>
      <c r="G26" s="248">
        <f t="shared" si="1"/>
        <v>0.0822573679232035</v>
      </c>
      <c r="H26" s="247">
        <v>24762</v>
      </c>
      <c r="I26" s="245">
        <v>35598</v>
      </c>
      <c r="J26" s="246">
        <v>30</v>
      </c>
      <c r="K26" s="293"/>
      <c r="L26" s="294">
        <f t="shared" si="2"/>
        <v>60390</v>
      </c>
      <c r="M26" s="295">
        <f t="shared" si="3"/>
        <v>0.028150356019208456</v>
      </c>
      <c r="N26" s="247">
        <v>344809</v>
      </c>
      <c r="O26" s="245">
        <v>358235</v>
      </c>
      <c r="P26" s="246">
        <v>178</v>
      </c>
      <c r="Q26" s="293">
        <v>62</v>
      </c>
      <c r="R26" s="294">
        <f t="shared" si="4"/>
        <v>703284</v>
      </c>
      <c r="S26" s="248">
        <f t="shared" si="5"/>
        <v>0.0903967147443828</v>
      </c>
      <c r="T26" s="247">
        <v>345865</v>
      </c>
      <c r="U26" s="245">
        <v>344488</v>
      </c>
      <c r="V26" s="246">
        <v>260</v>
      </c>
      <c r="W26" s="293">
        <v>17</v>
      </c>
      <c r="X26" s="280">
        <f t="shared" si="6"/>
        <v>690630</v>
      </c>
      <c r="Y26" s="244">
        <f t="shared" si="7"/>
        <v>0.018322401285782552</v>
      </c>
    </row>
    <row r="27" spans="1:25" ht="19.5" customHeight="1">
      <c r="A27" s="250" t="s">
        <v>384</v>
      </c>
      <c r="B27" s="247">
        <v>7238</v>
      </c>
      <c r="C27" s="245">
        <v>7858</v>
      </c>
      <c r="D27" s="246">
        <v>0</v>
      </c>
      <c r="E27" s="293">
        <v>0</v>
      </c>
      <c r="F27" s="294">
        <f t="shared" si="0"/>
        <v>15096</v>
      </c>
      <c r="G27" s="248">
        <f t="shared" si="1"/>
        <v>0.019999311099511675</v>
      </c>
      <c r="H27" s="247">
        <v>7202</v>
      </c>
      <c r="I27" s="245">
        <v>8167</v>
      </c>
      <c r="J27" s="246"/>
      <c r="K27" s="293"/>
      <c r="L27" s="294">
        <f t="shared" si="2"/>
        <v>15369</v>
      </c>
      <c r="M27" s="295">
        <f t="shared" si="3"/>
        <v>-0.017763029474917036</v>
      </c>
      <c r="N27" s="247">
        <v>86358</v>
      </c>
      <c r="O27" s="245">
        <v>83582</v>
      </c>
      <c r="P27" s="246"/>
      <c r="Q27" s="293">
        <v>32</v>
      </c>
      <c r="R27" s="294">
        <f t="shared" si="4"/>
        <v>169972</v>
      </c>
      <c r="S27" s="248">
        <f t="shared" si="5"/>
        <v>0.021847376591152694</v>
      </c>
      <c r="T27" s="247">
        <v>85585</v>
      </c>
      <c r="U27" s="245">
        <v>83216</v>
      </c>
      <c r="V27" s="246"/>
      <c r="W27" s="293"/>
      <c r="X27" s="280">
        <f t="shared" si="6"/>
        <v>168801</v>
      </c>
      <c r="Y27" s="244">
        <f t="shared" si="7"/>
        <v>0.006937162694533816</v>
      </c>
    </row>
    <row r="28" spans="1:25" ht="19.5" customHeight="1">
      <c r="A28" s="250" t="s">
        <v>385</v>
      </c>
      <c r="B28" s="247">
        <v>6058</v>
      </c>
      <c r="C28" s="245">
        <v>8067</v>
      </c>
      <c r="D28" s="246">
        <v>0</v>
      </c>
      <c r="E28" s="293">
        <v>0</v>
      </c>
      <c r="F28" s="229">
        <f>SUM(B28:E28)</f>
        <v>14125</v>
      </c>
      <c r="G28" s="248">
        <f>F28/$F$9</f>
        <v>0.018712921918428882</v>
      </c>
      <c r="H28" s="247">
        <v>4623</v>
      </c>
      <c r="I28" s="245">
        <v>6325</v>
      </c>
      <c r="J28" s="246"/>
      <c r="K28" s="293"/>
      <c r="L28" s="294">
        <f>SUM(H28:K28)</f>
        <v>10948</v>
      </c>
      <c r="M28" s="295" t="s">
        <v>50</v>
      </c>
      <c r="N28" s="247">
        <v>71295</v>
      </c>
      <c r="O28" s="245">
        <v>70201</v>
      </c>
      <c r="P28" s="246"/>
      <c r="Q28" s="293">
        <v>0</v>
      </c>
      <c r="R28" s="294">
        <f>SUM(N28:Q28)</f>
        <v>141496</v>
      </c>
      <c r="S28" s="248">
        <f>R28/$R$9</f>
        <v>0.018187209647128597</v>
      </c>
      <c r="T28" s="247">
        <v>67966</v>
      </c>
      <c r="U28" s="245">
        <v>64426</v>
      </c>
      <c r="V28" s="246">
        <v>0</v>
      </c>
      <c r="W28" s="293">
        <v>0</v>
      </c>
      <c r="X28" s="280">
        <f>SUM(T28:W28)</f>
        <v>132392</v>
      </c>
      <c r="Y28" s="244">
        <f>IF(ISERROR(R28/X28-1),"         /0",IF(R28/X28&gt;5,"  *  ",(R28/X28-1)))</f>
        <v>0.06876548431929419</v>
      </c>
    </row>
    <row r="29" spans="1:25" ht="19.5" customHeight="1">
      <c r="A29" s="250" t="s">
        <v>386</v>
      </c>
      <c r="B29" s="247">
        <v>404</v>
      </c>
      <c r="C29" s="245">
        <v>0</v>
      </c>
      <c r="D29" s="246">
        <v>0</v>
      </c>
      <c r="E29" s="293">
        <v>0</v>
      </c>
      <c r="F29" s="294">
        <f>SUM(B29:E29)</f>
        <v>404</v>
      </c>
      <c r="G29" s="248">
        <f>F29/$F$9</f>
        <v>0.0005352226870828509</v>
      </c>
      <c r="H29" s="247">
        <v>308</v>
      </c>
      <c r="I29" s="245"/>
      <c r="J29" s="246"/>
      <c r="K29" s="293"/>
      <c r="L29" s="294">
        <f>SUM(H29:K29)</f>
        <v>308</v>
      </c>
      <c r="M29" s="295">
        <f>IF(ISERROR(F29/L29-1),"         /0",(F29/L29-1))</f>
        <v>0.3116883116883118</v>
      </c>
      <c r="N29" s="247">
        <v>7066</v>
      </c>
      <c r="O29" s="245">
        <v>0</v>
      </c>
      <c r="P29" s="246"/>
      <c r="Q29" s="293"/>
      <c r="R29" s="294">
        <f>SUM(N29:Q29)</f>
        <v>7066</v>
      </c>
      <c r="S29" s="248">
        <f>R29/$R$9</f>
        <v>0.0009082293730325286</v>
      </c>
      <c r="T29" s="247">
        <v>5991</v>
      </c>
      <c r="U29" s="245"/>
      <c r="V29" s="246"/>
      <c r="W29" s="293"/>
      <c r="X29" s="280">
        <f>SUM(T29:W29)</f>
        <v>5991</v>
      </c>
      <c r="Y29" s="244">
        <f>IF(ISERROR(R29/X29-1),"         /0",IF(R29/X29&gt;5,"  *  ",(R29/X29-1)))</f>
        <v>0.17943582039726258</v>
      </c>
    </row>
    <row r="30" spans="1:25" ht="19.5" customHeight="1" thickBot="1">
      <c r="A30" s="250" t="s">
        <v>56</v>
      </c>
      <c r="B30" s="247">
        <v>185</v>
      </c>
      <c r="C30" s="245">
        <v>0</v>
      </c>
      <c r="D30" s="246">
        <v>0</v>
      </c>
      <c r="E30" s="293">
        <v>0</v>
      </c>
      <c r="F30" s="294">
        <f t="shared" si="0"/>
        <v>185</v>
      </c>
      <c r="G30" s="248">
        <f t="shared" si="1"/>
        <v>0.0002450895968077411</v>
      </c>
      <c r="H30" s="247">
        <v>473</v>
      </c>
      <c r="I30" s="245">
        <v>0</v>
      </c>
      <c r="J30" s="246">
        <v>10</v>
      </c>
      <c r="K30" s="293">
        <v>10</v>
      </c>
      <c r="L30" s="294">
        <f t="shared" si="2"/>
        <v>493</v>
      </c>
      <c r="M30" s="295">
        <f t="shared" si="3"/>
        <v>-0.6247464503042597</v>
      </c>
      <c r="N30" s="247">
        <v>4130</v>
      </c>
      <c r="O30" s="245">
        <v>0</v>
      </c>
      <c r="P30" s="246">
        <v>14</v>
      </c>
      <c r="Q30" s="293">
        <v>231</v>
      </c>
      <c r="R30" s="294">
        <f t="shared" si="4"/>
        <v>4375</v>
      </c>
      <c r="S30" s="248">
        <f t="shared" si="5"/>
        <v>0.0005623412831895432</v>
      </c>
      <c r="T30" s="247">
        <v>5124</v>
      </c>
      <c r="U30" s="245">
        <v>0</v>
      </c>
      <c r="V30" s="246">
        <v>20</v>
      </c>
      <c r="W30" s="293">
        <v>20</v>
      </c>
      <c r="X30" s="280">
        <f t="shared" si="6"/>
        <v>5164</v>
      </c>
      <c r="Y30" s="244">
        <f t="shared" si="7"/>
        <v>-0.15278853601859022</v>
      </c>
    </row>
    <row r="31" spans="1:25" s="283" customFormat="1" ht="19.5" customHeight="1">
      <c r="A31" s="292" t="s">
        <v>58</v>
      </c>
      <c r="B31" s="289">
        <f>SUM(B32:B39)</f>
        <v>91509</v>
      </c>
      <c r="C31" s="288">
        <f>SUM(C32:C39)</f>
        <v>102789</v>
      </c>
      <c r="D31" s="287">
        <f>SUM(D32:D39)</f>
        <v>3606</v>
      </c>
      <c r="E31" s="286">
        <f>SUM(E32:E39)</f>
        <v>3096</v>
      </c>
      <c r="F31" s="285">
        <f t="shared" si="0"/>
        <v>201000</v>
      </c>
      <c r="G31" s="290">
        <f t="shared" si="1"/>
        <v>0.26628653491003224</v>
      </c>
      <c r="H31" s="289">
        <f>SUM(H32:H39)</f>
        <v>76134</v>
      </c>
      <c r="I31" s="288">
        <f>SUM(I32:I39)</f>
        <v>89746</v>
      </c>
      <c r="J31" s="287">
        <f>SUM(J32:J39)</f>
        <v>1286</v>
      </c>
      <c r="K31" s="286">
        <f>SUM(K32:K39)</f>
        <v>831</v>
      </c>
      <c r="L31" s="285">
        <f t="shared" si="2"/>
        <v>167997</v>
      </c>
      <c r="M31" s="291">
        <f t="shared" si="3"/>
        <v>0.19644993660601084</v>
      </c>
      <c r="N31" s="289">
        <f>SUM(N32:N39)</f>
        <v>973164</v>
      </c>
      <c r="O31" s="288">
        <f>SUM(O32:O39)</f>
        <v>949165</v>
      </c>
      <c r="P31" s="287">
        <f>SUM(P32:P39)</f>
        <v>20593</v>
      </c>
      <c r="Q31" s="286">
        <f>SUM(Q32:Q39)</f>
        <v>19220</v>
      </c>
      <c r="R31" s="285">
        <f t="shared" si="4"/>
        <v>1962142</v>
      </c>
      <c r="S31" s="290">
        <f t="shared" si="5"/>
        <v>0.252204217161165</v>
      </c>
      <c r="T31" s="289">
        <f>SUM(T32:T39)</f>
        <v>798408</v>
      </c>
      <c r="U31" s="288">
        <f>SUM(U32:U39)</f>
        <v>757121</v>
      </c>
      <c r="V31" s="287">
        <f>SUM(V32:V39)</f>
        <v>15365</v>
      </c>
      <c r="W31" s="286">
        <f>SUM(W32:W39)</f>
        <v>14478</v>
      </c>
      <c r="X31" s="285">
        <f t="shared" si="6"/>
        <v>1585372</v>
      </c>
      <c r="Y31" s="284">
        <f t="shared" si="7"/>
        <v>0.23765400171063944</v>
      </c>
    </row>
    <row r="32" spans="1:25" s="220" customFormat="1" ht="19.5" customHeight="1">
      <c r="A32" s="235" t="s">
        <v>387</v>
      </c>
      <c r="B32" s="233">
        <v>60001</v>
      </c>
      <c r="C32" s="230">
        <v>69358</v>
      </c>
      <c r="D32" s="229">
        <v>2322</v>
      </c>
      <c r="E32" s="281">
        <v>2412</v>
      </c>
      <c r="F32" s="280">
        <f t="shared" si="0"/>
        <v>134093</v>
      </c>
      <c r="G32" s="232">
        <f t="shared" si="1"/>
        <v>0.17764756380940774</v>
      </c>
      <c r="H32" s="233">
        <v>49694</v>
      </c>
      <c r="I32" s="230">
        <v>60203</v>
      </c>
      <c r="J32" s="229">
        <v>38</v>
      </c>
      <c r="K32" s="281">
        <v>4</v>
      </c>
      <c r="L32" s="280">
        <f t="shared" si="2"/>
        <v>109939</v>
      </c>
      <c r="M32" s="282">
        <f t="shared" si="3"/>
        <v>0.2197036538444046</v>
      </c>
      <c r="N32" s="233">
        <v>653273</v>
      </c>
      <c r="O32" s="230">
        <v>634691</v>
      </c>
      <c r="P32" s="229">
        <v>9026</v>
      </c>
      <c r="Q32" s="281">
        <v>8475</v>
      </c>
      <c r="R32" s="280">
        <f t="shared" si="4"/>
        <v>1305465</v>
      </c>
      <c r="S32" s="232">
        <f t="shared" si="5"/>
        <v>0.16779814017349418</v>
      </c>
      <c r="T32" s="231">
        <v>518246</v>
      </c>
      <c r="U32" s="230">
        <v>481724</v>
      </c>
      <c r="V32" s="229">
        <v>1009</v>
      </c>
      <c r="W32" s="281">
        <v>674</v>
      </c>
      <c r="X32" s="280">
        <f t="shared" si="6"/>
        <v>1001653</v>
      </c>
      <c r="Y32" s="228">
        <f t="shared" si="7"/>
        <v>0.30331062753268845</v>
      </c>
    </row>
    <row r="33" spans="1:25" s="220" customFormat="1" ht="19.5" customHeight="1">
      <c r="A33" s="235" t="s">
        <v>388</v>
      </c>
      <c r="B33" s="233">
        <v>18390</v>
      </c>
      <c r="C33" s="230">
        <v>19314</v>
      </c>
      <c r="D33" s="229">
        <v>274</v>
      </c>
      <c r="E33" s="281">
        <v>1</v>
      </c>
      <c r="F33" s="280">
        <f t="shared" si="0"/>
        <v>37979</v>
      </c>
      <c r="G33" s="232">
        <f t="shared" si="1"/>
        <v>0.05031490701168216</v>
      </c>
      <c r="H33" s="233">
        <v>13044</v>
      </c>
      <c r="I33" s="230">
        <v>15648</v>
      </c>
      <c r="J33" s="229">
        <v>124</v>
      </c>
      <c r="K33" s="281"/>
      <c r="L33" s="280">
        <f t="shared" si="2"/>
        <v>28816</v>
      </c>
      <c r="M33" s="282">
        <f t="shared" si="3"/>
        <v>0.31798306496390905</v>
      </c>
      <c r="N33" s="233">
        <v>177697</v>
      </c>
      <c r="O33" s="230">
        <v>176650</v>
      </c>
      <c r="P33" s="229">
        <v>1853</v>
      </c>
      <c r="Q33" s="281">
        <v>1496</v>
      </c>
      <c r="R33" s="280">
        <f t="shared" si="4"/>
        <v>357696</v>
      </c>
      <c r="S33" s="232">
        <f t="shared" si="5"/>
        <v>0.04597650917297528</v>
      </c>
      <c r="T33" s="231">
        <v>154236</v>
      </c>
      <c r="U33" s="230">
        <v>155332</v>
      </c>
      <c r="V33" s="229">
        <v>2841</v>
      </c>
      <c r="W33" s="281">
        <v>2572</v>
      </c>
      <c r="X33" s="280">
        <f t="shared" si="6"/>
        <v>314981</v>
      </c>
      <c r="Y33" s="228">
        <f t="shared" si="7"/>
        <v>0.1356113543356583</v>
      </c>
    </row>
    <row r="34" spans="1:25" s="220" customFormat="1" ht="19.5" customHeight="1">
      <c r="A34" s="235" t="s">
        <v>389</v>
      </c>
      <c r="B34" s="233">
        <v>3989</v>
      </c>
      <c r="C34" s="230">
        <v>5422</v>
      </c>
      <c r="D34" s="229">
        <v>656</v>
      </c>
      <c r="E34" s="281">
        <v>656</v>
      </c>
      <c r="F34" s="280">
        <f t="shared" si="0"/>
        <v>10723</v>
      </c>
      <c r="G34" s="232">
        <f t="shared" si="1"/>
        <v>0.014205922954429233</v>
      </c>
      <c r="H34" s="233">
        <v>5871</v>
      </c>
      <c r="I34" s="230">
        <v>7068</v>
      </c>
      <c r="J34" s="229">
        <v>757</v>
      </c>
      <c r="K34" s="281">
        <v>807</v>
      </c>
      <c r="L34" s="280">
        <f t="shared" si="2"/>
        <v>14503</v>
      </c>
      <c r="M34" s="282">
        <f t="shared" si="3"/>
        <v>-0.2606357305385093</v>
      </c>
      <c r="N34" s="233">
        <v>50452</v>
      </c>
      <c r="O34" s="230">
        <v>54002</v>
      </c>
      <c r="P34" s="229">
        <v>5565</v>
      </c>
      <c r="Q34" s="281">
        <v>5298</v>
      </c>
      <c r="R34" s="280">
        <f t="shared" si="4"/>
        <v>115317</v>
      </c>
      <c r="S34" s="232">
        <f t="shared" si="5"/>
        <v>0.014822287943672812</v>
      </c>
      <c r="T34" s="231">
        <v>49729</v>
      </c>
      <c r="U34" s="230">
        <v>51736</v>
      </c>
      <c r="V34" s="229">
        <v>5507</v>
      </c>
      <c r="W34" s="281">
        <v>5530</v>
      </c>
      <c r="X34" s="280">
        <f t="shared" si="6"/>
        <v>112502</v>
      </c>
      <c r="Y34" s="228">
        <f t="shared" si="7"/>
        <v>0.025021777390624056</v>
      </c>
    </row>
    <row r="35" spans="1:25" s="220" customFormat="1" ht="19.5" customHeight="1">
      <c r="A35" s="235" t="s">
        <v>390</v>
      </c>
      <c r="B35" s="233">
        <v>4384</v>
      </c>
      <c r="C35" s="230">
        <v>4153</v>
      </c>
      <c r="D35" s="229">
        <v>0</v>
      </c>
      <c r="E35" s="281">
        <v>4</v>
      </c>
      <c r="F35" s="280">
        <f>SUM(B35:E35)</f>
        <v>8541</v>
      </c>
      <c r="G35" s="232">
        <f>F35/$F$9</f>
        <v>0.01131519052072928</v>
      </c>
      <c r="H35" s="233">
        <v>4076</v>
      </c>
      <c r="I35" s="230">
        <v>3879</v>
      </c>
      <c r="J35" s="229">
        <v>4</v>
      </c>
      <c r="K35" s="281"/>
      <c r="L35" s="280">
        <f>SUM(H35:K35)</f>
        <v>7959</v>
      </c>
      <c r="M35" s="282">
        <f>IF(ISERROR(F35/L35-1),"         /0",(F35/L35-1))</f>
        <v>0.07312476441764049</v>
      </c>
      <c r="N35" s="233">
        <v>52175</v>
      </c>
      <c r="O35" s="230">
        <v>46507</v>
      </c>
      <c r="P35" s="229">
        <v>151</v>
      </c>
      <c r="Q35" s="281">
        <v>150</v>
      </c>
      <c r="R35" s="280">
        <f>SUM(N35:Q35)</f>
        <v>98983</v>
      </c>
      <c r="S35" s="232">
        <f>R35/$R$9</f>
        <v>0.012722794796331555</v>
      </c>
      <c r="T35" s="231">
        <v>38042</v>
      </c>
      <c r="U35" s="230">
        <v>35349</v>
      </c>
      <c r="V35" s="229">
        <v>33</v>
      </c>
      <c r="W35" s="281">
        <v>14</v>
      </c>
      <c r="X35" s="280">
        <f>SUM(T35:W35)</f>
        <v>73438</v>
      </c>
      <c r="Y35" s="228">
        <f>IF(ISERROR(R35/X35-1),"         /0",IF(R35/X35&gt;5,"  *  ",(R35/X35-1)))</f>
        <v>0.3478444402080667</v>
      </c>
    </row>
    <row r="36" spans="1:25" s="220" customFormat="1" ht="19.5" customHeight="1">
      <c r="A36" s="235" t="s">
        <v>391</v>
      </c>
      <c r="B36" s="233">
        <v>3491</v>
      </c>
      <c r="C36" s="230">
        <v>3393</v>
      </c>
      <c r="D36" s="229">
        <v>336</v>
      </c>
      <c r="E36" s="281">
        <v>0</v>
      </c>
      <c r="F36" s="280">
        <f>SUM(B36:E36)</f>
        <v>7220</v>
      </c>
      <c r="G36" s="232">
        <f>F36/$F$9</f>
        <v>0.00956511831865887</v>
      </c>
      <c r="H36" s="233">
        <v>3062</v>
      </c>
      <c r="I36" s="230">
        <v>2801</v>
      </c>
      <c r="J36" s="229">
        <v>355</v>
      </c>
      <c r="K36" s="281"/>
      <c r="L36" s="280">
        <f>SUM(H36:K36)</f>
        <v>6218</v>
      </c>
      <c r="M36" s="282">
        <f>IF(ISERROR(F36/L36-1),"         /0",(F36/L36-1))</f>
        <v>0.16114506272113216</v>
      </c>
      <c r="N36" s="233">
        <v>29517</v>
      </c>
      <c r="O36" s="230">
        <v>29594</v>
      </c>
      <c r="P36" s="229">
        <v>3075</v>
      </c>
      <c r="Q36" s="281">
        <v>2969</v>
      </c>
      <c r="R36" s="280">
        <f>SUM(N36:Q36)</f>
        <v>65155</v>
      </c>
      <c r="S36" s="232">
        <f>R36/$R$9</f>
        <v>0.008374707727134785</v>
      </c>
      <c r="T36" s="231">
        <v>25719</v>
      </c>
      <c r="U36" s="230">
        <v>23755</v>
      </c>
      <c r="V36" s="229">
        <v>5462</v>
      </c>
      <c r="W36" s="281">
        <v>5314</v>
      </c>
      <c r="X36" s="280">
        <f>SUM(T36:W36)</f>
        <v>60250</v>
      </c>
      <c r="Y36" s="228">
        <f>IF(ISERROR(R36/X36-1),"         /0",IF(R36/X36&gt;5,"  *  ",(R36/X36-1)))</f>
        <v>0.08141078838174276</v>
      </c>
    </row>
    <row r="37" spans="1:25" s="220" customFormat="1" ht="19.5" customHeight="1">
      <c r="A37" s="235" t="s">
        <v>392</v>
      </c>
      <c r="B37" s="233">
        <v>611</v>
      </c>
      <c r="C37" s="230">
        <v>572</v>
      </c>
      <c r="D37" s="229">
        <v>0</v>
      </c>
      <c r="E37" s="281">
        <v>5</v>
      </c>
      <c r="F37" s="280">
        <f t="shared" si="0"/>
        <v>1188</v>
      </c>
      <c r="G37" s="232">
        <f t="shared" si="1"/>
        <v>0.001573872654095116</v>
      </c>
      <c r="H37" s="233">
        <v>221</v>
      </c>
      <c r="I37" s="230">
        <v>86</v>
      </c>
      <c r="J37" s="229"/>
      <c r="K37" s="281"/>
      <c r="L37" s="280">
        <f t="shared" si="2"/>
        <v>307</v>
      </c>
      <c r="M37" s="282">
        <f t="shared" si="3"/>
        <v>2.8697068403908794</v>
      </c>
      <c r="N37" s="233">
        <v>3953</v>
      </c>
      <c r="O37" s="230">
        <v>3101</v>
      </c>
      <c r="P37" s="229">
        <v>71</v>
      </c>
      <c r="Q37" s="281">
        <v>65</v>
      </c>
      <c r="R37" s="280">
        <f t="shared" si="4"/>
        <v>7190</v>
      </c>
      <c r="S37" s="232">
        <f t="shared" si="5"/>
        <v>0.0009241677316875007</v>
      </c>
      <c r="T37" s="231">
        <v>7870</v>
      </c>
      <c r="U37" s="230">
        <v>6236</v>
      </c>
      <c r="V37" s="229">
        <v>12</v>
      </c>
      <c r="W37" s="281">
        <v>14</v>
      </c>
      <c r="X37" s="280">
        <f t="shared" si="6"/>
        <v>14132</v>
      </c>
      <c r="Y37" s="228">
        <f t="shared" si="7"/>
        <v>-0.49122558731955845</v>
      </c>
    </row>
    <row r="38" spans="1:25" s="220" customFormat="1" ht="19.5" customHeight="1">
      <c r="A38" s="235" t="s">
        <v>393</v>
      </c>
      <c r="B38" s="233">
        <v>418</v>
      </c>
      <c r="C38" s="230">
        <v>431</v>
      </c>
      <c r="D38" s="229">
        <v>14</v>
      </c>
      <c r="E38" s="281">
        <v>14</v>
      </c>
      <c r="F38" s="280">
        <f t="shared" si="0"/>
        <v>877</v>
      </c>
      <c r="G38" s="232">
        <f t="shared" si="1"/>
        <v>0.0011618571697318322</v>
      </c>
      <c r="H38" s="233">
        <v>29</v>
      </c>
      <c r="I38" s="230">
        <v>31</v>
      </c>
      <c r="J38" s="229">
        <v>4</v>
      </c>
      <c r="K38" s="281">
        <v>10</v>
      </c>
      <c r="L38" s="280">
        <f t="shared" si="2"/>
        <v>74</v>
      </c>
      <c r="M38" s="282">
        <f t="shared" si="3"/>
        <v>10.85135135135135</v>
      </c>
      <c r="N38" s="233">
        <v>4124</v>
      </c>
      <c r="O38" s="230">
        <v>3614</v>
      </c>
      <c r="P38" s="229">
        <v>202</v>
      </c>
      <c r="Q38" s="281">
        <v>237</v>
      </c>
      <c r="R38" s="280">
        <f t="shared" si="4"/>
        <v>8177</v>
      </c>
      <c r="S38" s="232">
        <f t="shared" si="5"/>
        <v>0.0010510319251750616</v>
      </c>
      <c r="T38" s="231">
        <v>2227</v>
      </c>
      <c r="U38" s="230">
        <v>1747</v>
      </c>
      <c r="V38" s="229">
        <v>201</v>
      </c>
      <c r="W38" s="281">
        <v>202</v>
      </c>
      <c r="X38" s="280">
        <f t="shared" si="6"/>
        <v>4377</v>
      </c>
      <c r="Y38" s="228">
        <f t="shared" si="7"/>
        <v>0.8681745487777017</v>
      </c>
    </row>
    <row r="39" spans="1:25" s="220" customFormat="1" ht="19.5" customHeight="1" thickBot="1">
      <c r="A39" s="250" t="s">
        <v>56</v>
      </c>
      <c r="B39" s="247">
        <v>225</v>
      </c>
      <c r="C39" s="245">
        <v>146</v>
      </c>
      <c r="D39" s="246">
        <v>4</v>
      </c>
      <c r="E39" s="293">
        <v>4</v>
      </c>
      <c r="F39" s="294">
        <f>SUM(B39:E39)</f>
        <v>379</v>
      </c>
      <c r="G39" s="248">
        <f>F39/$F$9</f>
        <v>0.000502102471298021</v>
      </c>
      <c r="H39" s="247">
        <v>137</v>
      </c>
      <c r="I39" s="245">
        <v>30</v>
      </c>
      <c r="J39" s="246">
        <v>4</v>
      </c>
      <c r="K39" s="293">
        <v>10</v>
      </c>
      <c r="L39" s="294">
        <f>SUM(H39:K39)</f>
        <v>181</v>
      </c>
      <c r="M39" s="295">
        <f>IF(ISERROR(F39/L39-1),"         /0",(F39/L39-1))</f>
        <v>1.0939226519337018</v>
      </c>
      <c r="N39" s="247">
        <v>1973</v>
      </c>
      <c r="O39" s="245">
        <v>1006</v>
      </c>
      <c r="P39" s="246">
        <v>650</v>
      </c>
      <c r="Q39" s="293">
        <v>530</v>
      </c>
      <c r="R39" s="294">
        <f>SUM(N39:Q39)</f>
        <v>4159</v>
      </c>
      <c r="S39" s="248">
        <f>R39/$R$9</f>
        <v>0.0005345776906937852</v>
      </c>
      <c r="T39" s="294">
        <v>2339</v>
      </c>
      <c r="U39" s="245">
        <v>1242</v>
      </c>
      <c r="V39" s="246">
        <v>300</v>
      </c>
      <c r="W39" s="293">
        <v>158</v>
      </c>
      <c r="X39" s="294">
        <f>SUM(T39:W39)</f>
        <v>4039</v>
      </c>
      <c r="Y39" s="244">
        <f>IF(ISERROR(R39/X39-1),"         /0",IF(R39/X39&gt;5,"  *  ",(R39/X39-1)))</f>
        <v>0.02971032433770726</v>
      </c>
    </row>
    <row r="40" spans="1:25" s="283" customFormat="1" ht="19.5" customHeight="1">
      <c r="A40" s="292" t="s">
        <v>57</v>
      </c>
      <c r="B40" s="289">
        <f>SUM(B41:B43)</f>
        <v>7876</v>
      </c>
      <c r="C40" s="288">
        <f>SUM(C41:C43)</f>
        <v>8485</v>
      </c>
      <c r="D40" s="287">
        <f>SUM(D41:D43)</f>
        <v>334</v>
      </c>
      <c r="E40" s="286">
        <f>SUM(E41:E43)</f>
        <v>184</v>
      </c>
      <c r="F40" s="285">
        <f t="shared" si="0"/>
        <v>16879</v>
      </c>
      <c r="G40" s="290">
        <f t="shared" si="1"/>
        <v>0.022361444889285743</v>
      </c>
      <c r="H40" s="289">
        <f>SUM(H41:H43)</f>
        <v>6507</v>
      </c>
      <c r="I40" s="288">
        <f>SUM(I41:I43)</f>
        <v>6948</v>
      </c>
      <c r="J40" s="287">
        <f>SUM(J41:J43)</f>
        <v>37</v>
      </c>
      <c r="K40" s="286">
        <f>SUM(K41:K43)</f>
        <v>14</v>
      </c>
      <c r="L40" s="285">
        <f t="shared" si="2"/>
        <v>13506</v>
      </c>
      <c r="M40" s="291">
        <f t="shared" si="3"/>
        <v>0.24974085591588913</v>
      </c>
      <c r="N40" s="289">
        <f>SUM(N41:N43)</f>
        <v>76550</v>
      </c>
      <c r="O40" s="288">
        <f>SUM(O41:O43)</f>
        <v>74781</v>
      </c>
      <c r="P40" s="287">
        <f>SUM(P41:P43)</f>
        <v>1290</v>
      </c>
      <c r="Q40" s="286">
        <f>SUM(Q41:Q43)</f>
        <v>1123</v>
      </c>
      <c r="R40" s="285">
        <f t="shared" si="4"/>
        <v>153744</v>
      </c>
      <c r="S40" s="290">
        <f t="shared" si="5"/>
        <v>0.01976150816975843</v>
      </c>
      <c r="T40" s="289">
        <f>SUM(T41:T43)</f>
        <v>64784</v>
      </c>
      <c r="U40" s="288">
        <f>SUM(U41:U43)</f>
        <v>65093</v>
      </c>
      <c r="V40" s="287">
        <f>SUM(V41:V43)</f>
        <v>995</v>
      </c>
      <c r="W40" s="286">
        <f>SUM(W41:W43)</f>
        <v>1190</v>
      </c>
      <c r="X40" s="285">
        <f t="shared" si="6"/>
        <v>132062</v>
      </c>
      <c r="Y40" s="284">
        <f t="shared" si="7"/>
        <v>0.16418046069270487</v>
      </c>
    </row>
    <row r="41" spans="1:25" ht="19.5" customHeight="1">
      <c r="A41" s="235" t="s">
        <v>394</v>
      </c>
      <c r="B41" s="233">
        <v>5225</v>
      </c>
      <c r="C41" s="230">
        <v>6434</v>
      </c>
      <c r="D41" s="229">
        <v>1</v>
      </c>
      <c r="E41" s="281">
        <v>1</v>
      </c>
      <c r="F41" s="280">
        <f t="shared" si="0"/>
        <v>11661</v>
      </c>
      <c r="G41" s="232">
        <f t="shared" si="1"/>
        <v>0.01544859345067605</v>
      </c>
      <c r="H41" s="233">
        <v>5026</v>
      </c>
      <c r="I41" s="230">
        <v>6131</v>
      </c>
      <c r="J41" s="229">
        <v>33</v>
      </c>
      <c r="K41" s="281">
        <v>10</v>
      </c>
      <c r="L41" s="280">
        <f t="shared" si="2"/>
        <v>11200</v>
      </c>
      <c r="M41" s="282">
        <f t="shared" si="3"/>
        <v>0.04116071428571422</v>
      </c>
      <c r="N41" s="233">
        <v>56526</v>
      </c>
      <c r="O41" s="230">
        <v>56763</v>
      </c>
      <c r="P41" s="229">
        <v>666</v>
      </c>
      <c r="Q41" s="281">
        <v>626</v>
      </c>
      <c r="R41" s="280">
        <f t="shared" si="4"/>
        <v>114581</v>
      </c>
      <c r="S41" s="232">
        <f t="shared" si="5"/>
        <v>0.014727686072946526</v>
      </c>
      <c r="T41" s="231">
        <v>50600</v>
      </c>
      <c r="U41" s="230">
        <v>52752</v>
      </c>
      <c r="V41" s="229">
        <v>889</v>
      </c>
      <c r="W41" s="281">
        <v>1086</v>
      </c>
      <c r="X41" s="280">
        <f t="shared" si="6"/>
        <v>105327</v>
      </c>
      <c r="Y41" s="228">
        <f t="shared" si="7"/>
        <v>0.08785971308401463</v>
      </c>
    </row>
    <row r="42" spans="1:25" ht="19.5" customHeight="1">
      <c r="A42" s="235" t="s">
        <v>395</v>
      </c>
      <c r="B42" s="233">
        <v>2602</v>
      </c>
      <c r="C42" s="230">
        <v>2021</v>
      </c>
      <c r="D42" s="229">
        <v>333</v>
      </c>
      <c r="E42" s="281">
        <v>183</v>
      </c>
      <c r="F42" s="280">
        <f t="shared" si="0"/>
        <v>5139</v>
      </c>
      <c r="G42" s="232">
        <f t="shared" si="1"/>
        <v>0.00680819155672963</v>
      </c>
      <c r="H42" s="233">
        <v>1379</v>
      </c>
      <c r="I42" s="230">
        <v>805</v>
      </c>
      <c r="J42" s="229">
        <v>4</v>
      </c>
      <c r="K42" s="281">
        <v>4</v>
      </c>
      <c r="L42" s="280">
        <f t="shared" si="2"/>
        <v>2192</v>
      </c>
      <c r="M42" s="282">
        <f t="shared" si="3"/>
        <v>1.344434306569343</v>
      </c>
      <c r="N42" s="233">
        <v>19194</v>
      </c>
      <c r="O42" s="230">
        <v>17508</v>
      </c>
      <c r="P42" s="229">
        <v>618</v>
      </c>
      <c r="Q42" s="281">
        <v>476</v>
      </c>
      <c r="R42" s="280">
        <f t="shared" si="4"/>
        <v>37796</v>
      </c>
      <c r="S42" s="232">
        <f t="shared" si="5"/>
        <v>0.00485811454615588</v>
      </c>
      <c r="T42" s="231">
        <v>13299</v>
      </c>
      <c r="U42" s="230">
        <v>12126</v>
      </c>
      <c r="V42" s="229">
        <v>101</v>
      </c>
      <c r="W42" s="281">
        <v>101</v>
      </c>
      <c r="X42" s="280">
        <f t="shared" si="6"/>
        <v>25627</v>
      </c>
      <c r="Y42" s="228">
        <f t="shared" si="7"/>
        <v>0.47485074335661603</v>
      </c>
    </row>
    <row r="43" spans="1:25" ht="19.5" customHeight="1" thickBot="1">
      <c r="A43" s="235" t="s">
        <v>56</v>
      </c>
      <c r="B43" s="233">
        <v>49</v>
      </c>
      <c r="C43" s="230">
        <v>30</v>
      </c>
      <c r="D43" s="229">
        <v>0</v>
      </c>
      <c r="E43" s="281">
        <v>0</v>
      </c>
      <c r="F43" s="280">
        <f t="shared" si="0"/>
        <v>79</v>
      </c>
      <c r="G43" s="232">
        <f t="shared" si="1"/>
        <v>0.00010465988188006243</v>
      </c>
      <c r="H43" s="233">
        <v>102</v>
      </c>
      <c r="I43" s="230">
        <v>12</v>
      </c>
      <c r="J43" s="229"/>
      <c r="K43" s="281"/>
      <c r="L43" s="280">
        <f t="shared" si="2"/>
        <v>114</v>
      </c>
      <c r="M43" s="282">
        <f t="shared" si="3"/>
        <v>-0.3070175438596491</v>
      </c>
      <c r="N43" s="233">
        <v>830</v>
      </c>
      <c r="O43" s="230">
        <v>510</v>
      </c>
      <c r="P43" s="229">
        <v>6</v>
      </c>
      <c r="Q43" s="281">
        <v>21</v>
      </c>
      <c r="R43" s="280">
        <f t="shared" si="4"/>
        <v>1367</v>
      </c>
      <c r="S43" s="232">
        <f t="shared" si="5"/>
        <v>0.00017570755065602413</v>
      </c>
      <c r="T43" s="231">
        <v>885</v>
      </c>
      <c r="U43" s="230">
        <v>215</v>
      </c>
      <c r="V43" s="229">
        <v>5</v>
      </c>
      <c r="W43" s="281">
        <v>3</v>
      </c>
      <c r="X43" s="280">
        <f t="shared" si="6"/>
        <v>1108</v>
      </c>
      <c r="Y43" s="228">
        <f t="shared" si="7"/>
        <v>0.23375451263537905</v>
      </c>
    </row>
    <row r="44" spans="1:25" s="220" customFormat="1" ht="19.5" customHeight="1" thickBot="1">
      <c r="A44" s="279" t="s">
        <v>56</v>
      </c>
      <c r="B44" s="276">
        <v>1003</v>
      </c>
      <c r="C44" s="275">
        <v>349</v>
      </c>
      <c r="D44" s="274">
        <v>135</v>
      </c>
      <c r="E44" s="273">
        <v>455</v>
      </c>
      <c r="F44" s="272">
        <f t="shared" si="0"/>
        <v>1942</v>
      </c>
      <c r="G44" s="277">
        <f t="shared" si="1"/>
        <v>0.0025727783621655852</v>
      </c>
      <c r="H44" s="276">
        <v>826</v>
      </c>
      <c r="I44" s="275">
        <v>81</v>
      </c>
      <c r="J44" s="274">
        <v>0</v>
      </c>
      <c r="K44" s="273">
        <v>0</v>
      </c>
      <c r="L44" s="272">
        <f t="shared" si="2"/>
        <v>907</v>
      </c>
      <c r="M44" s="278">
        <f t="shared" si="3"/>
        <v>1.1411245865490627</v>
      </c>
      <c r="N44" s="276">
        <v>12398</v>
      </c>
      <c r="O44" s="275">
        <v>2151</v>
      </c>
      <c r="P44" s="274">
        <v>5209</v>
      </c>
      <c r="Q44" s="273">
        <v>4767</v>
      </c>
      <c r="R44" s="272">
        <f t="shared" si="4"/>
        <v>24525</v>
      </c>
      <c r="S44" s="277">
        <f t="shared" si="5"/>
        <v>0.003152324564622525</v>
      </c>
      <c r="T44" s="276">
        <v>11722</v>
      </c>
      <c r="U44" s="275">
        <v>2821</v>
      </c>
      <c r="V44" s="274">
        <v>1856</v>
      </c>
      <c r="W44" s="273">
        <v>1872</v>
      </c>
      <c r="X44" s="272">
        <f t="shared" si="6"/>
        <v>18271</v>
      </c>
      <c r="Y44" s="271">
        <f t="shared" si="7"/>
        <v>0.3422910623392261</v>
      </c>
    </row>
    <row r="45" ht="15" thickTop="1">
      <c r="A45" s="94" t="s">
        <v>43</v>
      </c>
    </row>
    <row r="46" ht="15">
      <c r="A46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5:Y65536 M45:M65536 Y3 M3">
    <cfRule type="cellIs" priority="3" dxfId="91" operator="lessThan" stopIfTrue="1">
      <formula>0</formula>
    </cfRule>
  </conditionalFormatting>
  <conditionalFormatting sqref="M9:M44 Y9:Y44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0" zoomScaleNormal="80" zoomScalePageLayoutView="0" workbookViewId="0" topLeftCell="A1">
      <selection activeCell="G11" sqref="G11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645" t="s">
        <v>69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0" customFormat="1" ht="15.75" customHeight="1" thickBot="1" thickTop="1">
      <c r="A5" s="667" t="s">
        <v>68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8" customFormat="1" ht="26.25" customHeight="1">
      <c r="A6" s="668"/>
      <c r="B6" s="651" t="s">
        <v>204</v>
      </c>
      <c r="C6" s="652"/>
      <c r="D6" s="652"/>
      <c r="E6" s="652"/>
      <c r="F6" s="652"/>
      <c r="G6" s="648" t="s">
        <v>34</v>
      </c>
      <c r="H6" s="651" t="s">
        <v>205</v>
      </c>
      <c r="I6" s="652"/>
      <c r="J6" s="652"/>
      <c r="K6" s="652"/>
      <c r="L6" s="652"/>
      <c r="M6" s="659" t="s">
        <v>33</v>
      </c>
      <c r="N6" s="651" t="s">
        <v>206</v>
      </c>
      <c r="O6" s="652"/>
      <c r="P6" s="652"/>
      <c r="Q6" s="652"/>
      <c r="R6" s="652"/>
      <c r="S6" s="648" t="s">
        <v>34</v>
      </c>
      <c r="T6" s="651" t="s">
        <v>207</v>
      </c>
      <c r="U6" s="652"/>
      <c r="V6" s="652"/>
      <c r="W6" s="652"/>
      <c r="X6" s="652"/>
      <c r="Y6" s="653" t="s">
        <v>33</v>
      </c>
    </row>
    <row r="7" spans="1:25" s="168" customFormat="1" ht="26.25" customHeight="1">
      <c r="A7" s="669"/>
      <c r="B7" s="640" t="s">
        <v>22</v>
      </c>
      <c r="C7" s="641"/>
      <c r="D7" s="642" t="s">
        <v>21</v>
      </c>
      <c r="E7" s="641"/>
      <c r="F7" s="643" t="s">
        <v>17</v>
      </c>
      <c r="G7" s="649"/>
      <c r="H7" s="640" t="s">
        <v>22</v>
      </c>
      <c r="I7" s="641"/>
      <c r="J7" s="642" t="s">
        <v>21</v>
      </c>
      <c r="K7" s="641"/>
      <c r="L7" s="643" t="s">
        <v>17</v>
      </c>
      <c r="M7" s="660"/>
      <c r="N7" s="640" t="s">
        <v>22</v>
      </c>
      <c r="O7" s="641"/>
      <c r="P7" s="642" t="s">
        <v>21</v>
      </c>
      <c r="Q7" s="641"/>
      <c r="R7" s="643" t="s">
        <v>17</v>
      </c>
      <c r="S7" s="649"/>
      <c r="T7" s="640" t="s">
        <v>22</v>
      </c>
      <c r="U7" s="641"/>
      <c r="V7" s="642" t="s">
        <v>21</v>
      </c>
      <c r="W7" s="641"/>
      <c r="X7" s="643" t="s">
        <v>17</v>
      </c>
      <c r="Y7" s="654"/>
    </row>
    <row r="8" spans="1:25" s="266" customFormat="1" ht="15" thickBot="1">
      <c r="A8" s="670"/>
      <c r="B8" s="269" t="s">
        <v>19</v>
      </c>
      <c r="C8" s="267" t="s">
        <v>18</v>
      </c>
      <c r="D8" s="268" t="s">
        <v>19</v>
      </c>
      <c r="E8" s="267" t="s">
        <v>18</v>
      </c>
      <c r="F8" s="644"/>
      <c r="G8" s="650"/>
      <c r="H8" s="269" t="s">
        <v>19</v>
      </c>
      <c r="I8" s="267" t="s">
        <v>18</v>
      </c>
      <c r="J8" s="268" t="s">
        <v>19</v>
      </c>
      <c r="K8" s="267" t="s">
        <v>18</v>
      </c>
      <c r="L8" s="644"/>
      <c r="M8" s="661"/>
      <c r="N8" s="269" t="s">
        <v>19</v>
      </c>
      <c r="O8" s="267" t="s">
        <v>18</v>
      </c>
      <c r="P8" s="268" t="s">
        <v>19</v>
      </c>
      <c r="Q8" s="267" t="s">
        <v>18</v>
      </c>
      <c r="R8" s="644"/>
      <c r="S8" s="650"/>
      <c r="T8" s="269" t="s">
        <v>19</v>
      </c>
      <c r="U8" s="267" t="s">
        <v>18</v>
      </c>
      <c r="V8" s="268" t="s">
        <v>19</v>
      </c>
      <c r="W8" s="267" t="s">
        <v>18</v>
      </c>
      <c r="X8" s="644"/>
      <c r="Y8" s="655"/>
    </row>
    <row r="9" spans="1:25" s="157" customFormat="1" ht="18" customHeight="1" thickBot="1" thickTop="1">
      <c r="A9" s="309" t="s">
        <v>24</v>
      </c>
      <c r="B9" s="438">
        <f>B10+B24+B38+B45+B53+B61</f>
        <v>350928</v>
      </c>
      <c r="C9" s="439">
        <f>C10+C24+C38+C45+C53+C61</f>
        <v>395892</v>
      </c>
      <c r="D9" s="440">
        <f>D10+D24+D38+D45+D53+D61</f>
        <v>4247</v>
      </c>
      <c r="E9" s="439">
        <f>E10+E24+E38+E45+E53+E61</f>
        <v>3759</v>
      </c>
      <c r="F9" s="440">
        <f aca="true" t="shared" si="0" ref="F9:F40">SUM(B9:E9)</f>
        <v>754826</v>
      </c>
      <c r="G9" s="441">
        <f aca="true" t="shared" si="1" ref="G9:G40">F9/$F$9</f>
        <v>1</v>
      </c>
      <c r="H9" s="438">
        <f>H10+H24+H38+H45+H53+H61</f>
        <v>301195</v>
      </c>
      <c r="I9" s="439">
        <f>I10+I24+I38+I45+I53+I61</f>
        <v>357690</v>
      </c>
      <c r="J9" s="440">
        <f>J10+J24+J38+J45+J53+J61</f>
        <v>2262</v>
      </c>
      <c r="K9" s="439">
        <f>K10+K24+K38+K45+K53+K61</f>
        <v>1336</v>
      </c>
      <c r="L9" s="440">
        <f aca="true" t="shared" si="2" ref="L9:L40">SUM(H9:K9)</f>
        <v>662483</v>
      </c>
      <c r="M9" s="442">
        <f aca="true" t="shared" si="3" ref="M9:M40">IF(ISERROR(F9/L9-1),"         /0",(F9/L9-1))</f>
        <v>0.13938923715778362</v>
      </c>
      <c r="N9" s="438">
        <f>N10+N24+N38+N45+N53+N61</f>
        <v>3881699</v>
      </c>
      <c r="O9" s="439">
        <f>O10+O24+O38+O45+O53+O61</f>
        <v>3835798</v>
      </c>
      <c r="P9" s="440">
        <f>P10+P24+P38+P45+P53+P61</f>
        <v>32531</v>
      </c>
      <c r="Q9" s="439">
        <f>Q10+Q24+Q38+Q45+Q53+Q61</f>
        <v>29945</v>
      </c>
      <c r="R9" s="440">
        <f aca="true" t="shared" si="4" ref="R9:R40">SUM(N9:Q9)</f>
        <v>7779973</v>
      </c>
      <c r="S9" s="441">
        <f aca="true" t="shared" si="5" ref="S9:S40">R9/$R$9</f>
        <v>1</v>
      </c>
      <c r="T9" s="438">
        <f>T10+T24+T38+T45+T53+T61</f>
        <v>3483266</v>
      </c>
      <c r="U9" s="439">
        <f>U10+U24+U38+U45+U53+U61</f>
        <v>3423870</v>
      </c>
      <c r="V9" s="440">
        <f>V10+V24+V38+V45+V53+V61</f>
        <v>29287</v>
      </c>
      <c r="W9" s="439">
        <f>W10+W24+W38+W45+W53+W61</f>
        <v>26909</v>
      </c>
      <c r="X9" s="440">
        <f aca="true" t="shared" si="6" ref="X9:X40">SUM(T9:W9)</f>
        <v>6963332</v>
      </c>
      <c r="Y9" s="442">
        <f>IF(ISERROR(R9/X9-1),"         /0",(R9/X9-1))</f>
        <v>0.11727733217373526</v>
      </c>
    </row>
    <row r="10" spans="1:25" s="283" customFormat="1" ht="19.5" customHeight="1">
      <c r="A10" s="292" t="s">
        <v>61</v>
      </c>
      <c r="B10" s="289">
        <f>SUM(B11:B23)</f>
        <v>114285</v>
      </c>
      <c r="C10" s="288">
        <f>SUM(C11:C23)</f>
        <v>129818</v>
      </c>
      <c r="D10" s="287">
        <f>SUM(D11:D23)</f>
        <v>40</v>
      </c>
      <c r="E10" s="288">
        <f>SUM(E11:E23)</f>
        <v>24</v>
      </c>
      <c r="F10" s="287">
        <f t="shared" si="0"/>
        <v>244167</v>
      </c>
      <c r="G10" s="290">
        <f t="shared" si="1"/>
        <v>0.3234745491013823</v>
      </c>
      <c r="H10" s="289">
        <f>SUM(H11:H23)</f>
        <v>96875</v>
      </c>
      <c r="I10" s="288">
        <f>SUM(I11:I23)</f>
        <v>117074</v>
      </c>
      <c r="J10" s="287">
        <f>SUM(J11:J23)</f>
        <v>261</v>
      </c>
      <c r="K10" s="288">
        <f>SUM(K11:K23)</f>
        <v>131</v>
      </c>
      <c r="L10" s="287">
        <f t="shared" si="2"/>
        <v>214341</v>
      </c>
      <c r="M10" s="291">
        <f t="shared" si="3"/>
        <v>0.1391520987585202</v>
      </c>
      <c r="N10" s="289">
        <f>SUM(N11:N23)</f>
        <v>1217081</v>
      </c>
      <c r="O10" s="288">
        <f>SUM(O11:O23)</f>
        <v>1227401</v>
      </c>
      <c r="P10" s="287">
        <f>SUM(P11:P23)</f>
        <v>2557</v>
      </c>
      <c r="Q10" s="288">
        <f>SUM(Q11:Q23)</f>
        <v>2138</v>
      </c>
      <c r="R10" s="287">
        <f t="shared" si="4"/>
        <v>2449177</v>
      </c>
      <c r="S10" s="290">
        <f t="shared" si="5"/>
        <v>0.31480533415732936</v>
      </c>
      <c r="T10" s="289">
        <f>SUM(T11:T23)</f>
        <v>1134138</v>
      </c>
      <c r="U10" s="288">
        <f>SUM(U11:U23)</f>
        <v>1143412</v>
      </c>
      <c r="V10" s="287">
        <f>SUM(V11:V23)</f>
        <v>1523</v>
      </c>
      <c r="W10" s="288">
        <f>SUM(W11:W23)</f>
        <v>1168</v>
      </c>
      <c r="X10" s="287">
        <f t="shared" si="6"/>
        <v>2280241</v>
      </c>
      <c r="Y10" s="284">
        <f aca="true" t="shared" si="7" ref="Y10:Y40">IF(ISERROR(R10/X10-1),"         /0",IF(R10/X10&gt;5,"  *  ",(R10/X10-1)))</f>
        <v>0.07408690572619303</v>
      </c>
    </row>
    <row r="11" spans="1:25" ht="19.5" customHeight="1">
      <c r="A11" s="235" t="s">
        <v>266</v>
      </c>
      <c r="B11" s="233">
        <v>44480</v>
      </c>
      <c r="C11" s="230">
        <v>48772</v>
      </c>
      <c r="D11" s="229">
        <v>2</v>
      </c>
      <c r="E11" s="230">
        <v>1</v>
      </c>
      <c r="F11" s="229">
        <f t="shared" si="0"/>
        <v>93255</v>
      </c>
      <c r="G11" s="232">
        <f t="shared" si="1"/>
        <v>0.12354502892057243</v>
      </c>
      <c r="H11" s="233">
        <v>37617</v>
      </c>
      <c r="I11" s="230">
        <v>44741</v>
      </c>
      <c r="J11" s="229">
        <v>246</v>
      </c>
      <c r="K11" s="230">
        <v>130</v>
      </c>
      <c r="L11" s="229">
        <f t="shared" si="2"/>
        <v>82734</v>
      </c>
      <c r="M11" s="234">
        <f t="shared" si="3"/>
        <v>0.12716658205816223</v>
      </c>
      <c r="N11" s="233">
        <v>464575</v>
      </c>
      <c r="O11" s="230">
        <v>454991</v>
      </c>
      <c r="P11" s="229">
        <v>2300</v>
      </c>
      <c r="Q11" s="230">
        <v>1745</v>
      </c>
      <c r="R11" s="229">
        <f t="shared" si="4"/>
        <v>923611</v>
      </c>
      <c r="S11" s="232">
        <f t="shared" si="5"/>
        <v>0.11871647883610907</v>
      </c>
      <c r="T11" s="233">
        <v>457745</v>
      </c>
      <c r="U11" s="230">
        <v>455373</v>
      </c>
      <c r="V11" s="229">
        <v>1369</v>
      </c>
      <c r="W11" s="230">
        <v>1024</v>
      </c>
      <c r="X11" s="229">
        <f t="shared" si="6"/>
        <v>915511</v>
      </c>
      <c r="Y11" s="228">
        <f t="shared" si="7"/>
        <v>0.008847517943531003</v>
      </c>
    </row>
    <row r="12" spans="1:25" ht="19.5" customHeight="1">
      <c r="A12" s="235" t="s">
        <v>288</v>
      </c>
      <c r="B12" s="233">
        <v>20604</v>
      </c>
      <c r="C12" s="230">
        <v>24330</v>
      </c>
      <c r="D12" s="229">
        <v>0</v>
      </c>
      <c r="E12" s="230">
        <v>0</v>
      </c>
      <c r="F12" s="229">
        <f t="shared" si="0"/>
        <v>44934</v>
      </c>
      <c r="G12" s="232">
        <f t="shared" si="1"/>
        <v>0.05952895104302183</v>
      </c>
      <c r="H12" s="233">
        <v>19583</v>
      </c>
      <c r="I12" s="230">
        <v>24326</v>
      </c>
      <c r="J12" s="229"/>
      <c r="K12" s="230"/>
      <c r="L12" s="229">
        <f t="shared" si="2"/>
        <v>43909</v>
      </c>
      <c r="M12" s="234">
        <f t="shared" si="3"/>
        <v>0.023343733630918573</v>
      </c>
      <c r="N12" s="233">
        <v>232196</v>
      </c>
      <c r="O12" s="230">
        <v>244073</v>
      </c>
      <c r="P12" s="229"/>
      <c r="Q12" s="230"/>
      <c r="R12" s="229">
        <f t="shared" si="4"/>
        <v>476269</v>
      </c>
      <c r="S12" s="232">
        <f t="shared" si="5"/>
        <v>0.061217307566491554</v>
      </c>
      <c r="T12" s="233">
        <v>205233</v>
      </c>
      <c r="U12" s="230">
        <v>213241</v>
      </c>
      <c r="V12" s="229"/>
      <c r="W12" s="230"/>
      <c r="X12" s="229">
        <f t="shared" si="6"/>
        <v>418474</v>
      </c>
      <c r="Y12" s="228">
        <f t="shared" si="7"/>
        <v>0.1381089386676353</v>
      </c>
    </row>
    <row r="13" spans="1:25" ht="19.5" customHeight="1">
      <c r="A13" s="235" t="s">
        <v>290</v>
      </c>
      <c r="B13" s="233">
        <v>12096</v>
      </c>
      <c r="C13" s="230">
        <v>13491</v>
      </c>
      <c r="D13" s="229">
        <v>0</v>
      </c>
      <c r="E13" s="230">
        <v>0</v>
      </c>
      <c r="F13" s="229">
        <f>SUM(B13:E13)</f>
        <v>25587</v>
      </c>
      <c r="G13" s="232">
        <f>F13/$F$9</f>
        <v>0.03389787845145769</v>
      </c>
      <c r="H13" s="233">
        <v>9972</v>
      </c>
      <c r="I13" s="230">
        <v>11663</v>
      </c>
      <c r="J13" s="229"/>
      <c r="K13" s="230"/>
      <c r="L13" s="229">
        <f>SUM(H13:K13)</f>
        <v>21635</v>
      </c>
      <c r="M13" s="234">
        <f>IF(ISERROR(F13/L13-1),"         /0",(F13/L13-1))</f>
        <v>0.1826669748093368</v>
      </c>
      <c r="N13" s="233">
        <v>132719</v>
      </c>
      <c r="O13" s="230">
        <v>131993</v>
      </c>
      <c r="P13" s="229"/>
      <c r="Q13" s="230"/>
      <c r="R13" s="229">
        <f>SUM(N13:Q13)</f>
        <v>264712</v>
      </c>
      <c r="S13" s="232">
        <f>R13/$R$9</f>
        <v>0.03402479674415323</v>
      </c>
      <c r="T13" s="233">
        <v>122545</v>
      </c>
      <c r="U13" s="230">
        <v>118312</v>
      </c>
      <c r="V13" s="229"/>
      <c r="W13" s="230"/>
      <c r="X13" s="229">
        <f>SUM(T13:W13)</f>
        <v>240857</v>
      </c>
      <c r="Y13" s="228">
        <f>IF(ISERROR(R13/X13-1),"         /0",IF(R13/X13&gt;5,"  *  ",(R13/X13-1)))</f>
        <v>0.09904217025039763</v>
      </c>
    </row>
    <row r="14" spans="1:25" ht="19.5" customHeight="1">
      <c r="A14" s="235" t="s">
        <v>292</v>
      </c>
      <c r="B14" s="233">
        <v>10634</v>
      </c>
      <c r="C14" s="230">
        <v>12894</v>
      </c>
      <c r="D14" s="229">
        <v>0</v>
      </c>
      <c r="E14" s="230">
        <v>0</v>
      </c>
      <c r="F14" s="229">
        <f t="shared" si="0"/>
        <v>23528</v>
      </c>
      <c r="G14" s="232">
        <f t="shared" si="1"/>
        <v>0.0311700974794191</v>
      </c>
      <c r="H14" s="233"/>
      <c r="I14" s="230"/>
      <c r="J14" s="229"/>
      <c r="K14" s="230"/>
      <c r="L14" s="229">
        <f t="shared" si="2"/>
        <v>0</v>
      </c>
      <c r="M14" s="234" t="str">
        <f t="shared" si="3"/>
        <v>         /0</v>
      </c>
      <c r="N14" s="233">
        <v>96425</v>
      </c>
      <c r="O14" s="230">
        <v>104339</v>
      </c>
      <c r="P14" s="229"/>
      <c r="Q14" s="230"/>
      <c r="R14" s="229">
        <f t="shared" si="4"/>
        <v>200764</v>
      </c>
      <c r="S14" s="232">
        <f t="shared" si="5"/>
        <v>0.02580523094360353</v>
      </c>
      <c r="T14" s="233"/>
      <c r="U14" s="230"/>
      <c r="V14" s="229"/>
      <c r="W14" s="230"/>
      <c r="X14" s="229">
        <f t="shared" si="6"/>
        <v>0</v>
      </c>
      <c r="Y14" s="228" t="str">
        <f t="shared" si="7"/>
        <v>         /0</v>
      </c>
    </row>
    <row r="15" spans="1:25" ht="19.5" customHeight="1">
      <c r="A15" s="235" t="s">
        <v>294</v>
      </c>
      <c r="B15" s="233">
        <v>9941</v>
      </c>
      <c r="C15" s="230">
        <v>10394</v>
      </c>
      <c r="D15" s="229">
        <v>0</v>
      </c>
      <c r="E15" s="230">
        <v>0</v>
      </c>
      <c r="F15" s="229">
        <f>SUM(B15:E15)</f>
        <v>20335</v>
      </c>
      <c r="G15" s="232">
        <f>F15/$F$9</f>
        <v>0.026939983519380626</v>
      </c>
      <c r="H15" s="233">
        <v>4148</v>
      </c>
      <c r="I15" s="230">
        <v>4386</v>
      </c>
      <c r="J15" s="229"/>
      <c r="K15" s="230"/>
      <c r="L15" s="229">
        <f>SUM(H15:K15)</f>
        <v>8534</v>
      </c>
      <c r="M15" s="234">
        <f>IF(ISERROR(F15/L15-1),"         /0",(F15/L15-1))</f>
        <v>1.3828216545582377</v>
      </c>
      <c r="N15" s="233">
        <v>83162</v>
      </c>
      <c r="O15" s="230">
        <v>82073</v>
      </c>
      <c r="P15" s="229"/>
      <c r="Q15" s="230"/>
      <c r="R15" s="229">
        <f>SUM(N15:Q15)</f>
        <v>165235</v>
      </c>
      <c r="S15" s="232">
        <f>R15/$R$9</f>
        <v>0.021238505583502668</v>
      </c>
      <c r="T15" s="233">
        <v>45138</v>
      </c>
      <c r="U15" s="230">
        <v>45332</v>
      </c>
      <c r="V15" s="229"/>
      <c r="W15" s="230"/>
      <c r="X15" s="229">
        <f>SUM(T15:W15)</f>
        <v>90470</v>
      </c>
      <c r="Y15" s="228">
        <f>IF(ISERROR(R15/X15-1),"         /0",IF(R15/X15&gt;5,"  *  ",(R15/X15-1)))</f>
        <v>0.8264065436056152</v>
      </c>
    </row>
    <row r="16" spans="1:25" ht="19.5" customHeight="1">
      <c r="A16" s="235" t="s">
        <v>299</v>
      </c>
      <c r="B16" s="233">
        <v>5713</v>
      </c>
      <c r="C16" s="230">
        <v>7086</v>
      </c>
      <c r="D16" s="229">
        <v>0</v>
      </c>
      <c r="E16" s="230">
        <v>0</v>
      </c>
      <c r="F16" s="229">
        <f>SUM(B16:E16)</f>
        <v>12799</v>
      </c>
      <c r="G16" s="232">
        <f>F16/$F$9</f>
        <v>0.016956225673201507</v>
      </c>
      <c r="H16" s="233">
        <v>6104</v>
      </c>
      <c r="I16" s="230">
        <v>8244</v>
      </c>
      <c r="J16" s="229"/>
      <c r="K16" s="230"/>
      <c r="L16" s="229">
        <f>SUM(H16:K16)</f>
        <v>14348</v>
      </c>
      <c r="M16" s="234">
        <f>IF(ISERROR(F16/L16-1),"         /0",(F16/L16-1))</f>
        <v>-0.1079592974630611</v>
      </c>
      <c r="N16" s="233">
        <v>72800</v>
      </c>
      <c r="O16" s="230">
        <v>77436</v>
      </c>
      <c r="P16" s="229"/>
      <c r="Q16" s="230"/>
      <c r="R16" s="229">
        <f>SUM(N16:Q16)</f>
        <v>150236</v>
      </c>
      <c r="S16" s="232">
        <f>R16/$R$9</f>
        <v>0.019310606862003248</v>
      </c>
      <c r="T16" s="233">
        <v>72732</v>
      </c>
      <c r="U16" s="230">
        <v>77739</v>
      </c>
      <c r="V16" s="229"/>
      <c r="W16" s="230"/>
      <c r="X16" s="229">
        <f>SUM(T16:W16)</f>
        <v>150471</v>
      </c>
      <c r="Y16" s="228">
        <f>IF(ISERROR(R16/X16-1),"         /0",IF(R16/X16&gt;5,"  *  ",(R16/X16-1)))</f>
        <v>-0.0015617627316891758</v>
      </c>
    </row>
    <row r="17" spans="1:25" ht="19.5" customHeight="1">
      <c r="A17" s="235" t="s">
        <v>267</v>
      </c>
      <c r="B17" s="233">
        <v>4157</v>
      </c>
      <c r="C17" s="230">
        <v>4398</v>
      </c>
      <c r="D17" s="229">
        <v>0</v>
      </c>
      <c r="E17" s="230">
        <v>0</v>
      </c>
      <c r="F17" s="229">
        <f>SUM(B17:E17)</f>
        <v>8555</v>
      </c>
      <c r="G17" s="232">
        <f>F17/$F$9</f>
        <v>0.011333737841568785</v>
      </c>
      <c r="H17" s="233">
        <v>3387</v>
      </c>
      <c r="I17" s="230">
        <v>3792</v>
      </c>
      <c r="J17" s="229"/>
      <c r="K17" s="230"/>
      <c r="L17" s="229">
        <f>SUM(H17:K17)</f>
        <v>7179</v>
      </c>
      <c r="M17" s="234">
        <f>IF(ISERROR(F17/L17-1),"         /0",(F17/L17-1))</f>
        <v>0.19167014904582813</v>
      </c>
      <c r="N17" s="233">
        <v>35386</v>
      </c>
      <c r="O17" s="230">
        <v>36146</v>
      </c>
      <c r="P17" s="229"/>
      <c r="Q17" s="230"/>
      <c r="R17" s="229">
        <f>SUM(N17:Q17)</f>
        <v>71532</v>
      </c>
      <c r="S17" s="232">
        <f>R17/$R$9</f>
        <v>0.009194376381511864</v>
      </c>
      <c r="T17" s="233">
        <v>44196</v>
      </c>
      <c r="U17" s="230">
        <v>42416</v>
      </c>
      <c r="V17" s="229"/>
      <c r="W17" s="230"/>
      <c r="X17" s="229">
        <f>SUM(T17:W17)</f>
        <v>86612</v>
      </c>
      <c r="Y17" s="228">
        <f>IF(ISERROR(R17/X17-1),"         /0",IF(R17/X17&gt;5,"  *  ",(R17/X17-1)))</f>
        <v>-0.17410982311919831</v>
      </c>
    </row>
    <row r="18" spans="1:25" ht="19.5" customHeight="1">
      <c r="A18" s="235" t="s">
        <v>304</v>
      </c>
      <c r="B18" s="233">
        <v>2442</v>
      </c>
      <c r="C18" s="230">
        <v>3972</v>
      </c>
      <c r="D18" s="229">
        <v>0</v>
      </c>
      <c r="E18" s="230">
        <v>0</v>
      </c>
      <c r="F18" s="229">
        <f>SUM(B18:E18)</f>
        <v>6414</v>
      </c>
      <c r="G18" s="232">
        <f>F18/$F$9</f>
        <v>0.008497322561755954</v>
      </c>
      <c r="H18" s="233">
        <v>2422</v>
      </c>
      <c r="I18" s="230">
        <v>4092</v>
      </c>
      <c r="J18" s="229"/>
      <c r="K18" s="230"/>
      <c r="L18" s="229">
        <f>SUM(H18:K18)</f>
        <v>6514</v>
      </c>
      <c r="M18" s="234">
        <f>IF(ISERROR(F18/L18-1),"         /0",(F18/L18-1))</f>
        <v>-0.015351550506601197</v>
      </c>
      <c r="N18" s="233">
        <v>40106</v>
      </c>
      <c r="O18" s="230">
        <v>37448</v>
      </c>
      <c r="P18" s="229"/>
      <c r="Q18" s="230"/>
      <c r="R18" s="229">
        <f>SUM(N18:Q18)</f>
        <v>77554</v>
      </c>
      <c r="S18" s="232">
        <f>R18/$R$9</f>
        <v>0.009968415057481562</v>
      </c>
      <c r="T18" s="233">
        <v>33110</v>
      </c>
      <c r="U18" s="230">
        <v>31231</v>
      </c>
      <c r="V18" s="229"/>
      <c r="W18" s="230"/>
      <c r="X18" s="229">
        <f>SUM(T18:W18)</f>
        <v>64341</v>
      </c>
      <c r="Y18" s="228">
        <f>IF(ISERROR(R18/X18-1),"         /0",IF(R18/X18&gt;5,"  *  ",(R18/X18-1)))</f>
        <v>0.2053589468612549</v>
      </c>
    </row>
    <row r="19" spans="1:25" ht="19.5" customHeight="1">
      <c r="A19" s="235" t="s">
        <v>295</v>
      </c>
      <c r="B19" s="233">
        <v>1586</v>
      </c>
      <c r="C19" s="230">
        <v>1510</v>
      </c>
      <c r="D19" s="229">
        <v>0</v>
      </c>
      <c r="E19" s="230">
        <v>0</v>
      </c>
      <c r="F19" s="229">
        <f t="shared" si="0"/>
        <v>3096</v>
      </c>
      <c r="G19" s="232">
        <f t="shared" si="1"/>
        <v>0.004101607522793332</v>
      </c>
      <c r="H19" s="233">
        <v>208</v>
      </c>
      <c r="I19" s="230">
        <v>227</v>
      </c>
      <c r="J19" s="229"/>
      <c r="K19" s="230"/>
      <c r="L19" s="229">
        <f t="shared" si="2"/>
        <v>435</v>
      </c>
      <c r="M19" s="234">
        <f t="shared" si="3"/>
        <v>6.117241379310345</v>
      </c>
      <c r="N19" s="233">
        <v>7177</v>
      </c>
      <c r="O19" s="230">
        <v>6588</v>
      </c>
      <c r="P19" s="229"/>
      <c r="Q19" s="230">
        <v>2</v>
      </c>
      <c r="R19" s="229">
        <f t="shared" si="4"/>
        <v>13767</v>
      </c>
      <c r="S19" s="232">
        <f t="shared" si="5"/>
        <v>0.0017695434161532438</v>
      </c>
      <c r="T19" s="233">
        <v>7906</v>
      </c>
      <c r="U19" s="230">
        <v>7012</v>
      </c>
      <c r="V19" s="229"/>
      <c r="W19" s="230"/>
      <c r="X19" s="229">
        <f t="shared" si="6"/>
        <v>14918</v>
      </c>
      <c r="Y19" s="228">
        <f t="shared" si="7"/>
        <v>-0.0771551146266255</v>
      </c>
    </row>
    <row r="20" spans="1:25" ht="19.5" customHeight="1">
      <c r="A20" s="235" t="s">
        <v>396</v>
      </c>
      <c r="B20" s="233">
        <v>1467</v>
      </c>
      <c r="C20" s="230">
        <v>1487</v>
      </c>
      <c r="D20" s="229">
        <v>0</v>
      </c>
      <c r="E20" s="230">
        <v>0</v>
      </c>
      <c r="F20" s="229">
        <f>SUM(B20:E20)</f>
        <v>2954</v>
      </c>
      <c r="G20" s="232">
        <f>F20/$F$9</f>
        <v>0.003913484697135499</v>
      </c>
      <c r="H20" s="233"/>
      <c r="I20" s="230"/>
      <c r="J20" s="229"/>
      <c r="K20" s="230"/>
      <c r="L20" s="229">
        <f>SUM(H20:K20)</f>
        <v>0</v>
      </c>
      <c r="M20" s="234" t="str">
        <f>IF(ISERROR(F20/L20-1),"         /0",(F20/L20-1))</f>
        <v>         /0</v>
      </c>
      <c r="N20" s="233">
        <v>7330</v>
      </c>
      <c r="O20" s="230">
        <v>8462</v>
      </c>
      <c r="P20" s="229">
        <v>92</v>
      </c>
      <c r="Q20" s="230">
        <v>265</v>
      </c>
      <c r="R20" s="229">
        <f>SUM(N20:Q20)</f>
        <v>16149</v>
      </c>
      <c r="S20" s="232">
        <f>R20/$R$9</f>
        <v>0.002075714144509242</v>
      </c>
      <c r="T20" s="233"/>
      <c r="U20" s="230"/>
      <c r="V20" s="229"/>
      <c r="W20" s="230"/>
      <c r="X20" s="229">
        <f>SUM(T20:W20)</f>
        <v>0</v>
      </c>
      <c r="Y20" s="228" t="str">
        <f>IF(ISERROR(R20/X20-1),"         /0",IF(R20/X20&gt;5,"  *  ",(R20/X20-1)))</f>
        <v>         /0</v>
      </c>
    </row>
    <row r="21" spans="1:25" ht="19.5" customHeight="1">
      <c r="A21" s="235" t="s">
        <v>300</v>
      </c>
      <c r="B21" s="233">
        <v>821</v>
      </c>
      <c r="C21" s="230">
        <v>1473</v>
      </c>
      <c r="D21" s="229">
        <v>0</v>
      </c>
      <c r="E21" s="230">
        <v>0</v>
      </c>
      <c r="F21" s="229">
        <f t="shared" si="0"/>
        <v>2294</v>
      </c>
      <c r="G21" s="232">
        <f t="shared" si="1"/>
        <v>0.00303911100041599</v>
      </c>
      <c r="H21" s="233">
        <v>498</v>
      </c>
      <c r="I21" s="230">
        <v>1135</v>
      </c>
      <c r="J21" s="229"/>
      <c r="K21" s="230"/>
      <c r="L21" s="229">
        <f t="shared" si="2"/>
        <v>1633</v>
      </c>
      <c r="M21" s="234">
        <f t="shared" si="3"/>
        <v>0.4047764849969382</v>
      </c>
      <c r="N21" s="233">
        <v>8939</v>
      </c>
      <c r="O21" s="230">
        <v>9888</v>
      </c>
      <c r="P21" s="229"/>
      <c r="Q21" s="230"/>
      <c r="R21" s="229">
        <f t="shared" si="4"/>
        <v>18827</v>
      </c>
      <c r="S21" s="232">
        <f t="shared" si="5"/>
        <v>0.002419931277396464</v>
      </c>
      <c r="T21" s="233">
        <v>9762</v>
      </c>
      <c r="U21" s="230">
        <v>10091</v>
      </c>
      <c r="V21" s="229"/>
      <c r="W21" s="230"/>
      <c r="X21" s="229">
        <f t="shared" si="6"/>
        <v>19853</v>
      </c>
      <c r="Y21" s="228">
        <f t="shared" si="7"/>
        <v>-0.05167984687452776</v>
      </c>
    </row>
    <row r="22" spans="1:25" ht="19.5" customHeight="1">
      <c r="A22" s="235" t="s">
        <v>302</v>
      </c>
      <c r="B22" s="233">
        <v>341</v>
      </c>
      <c r="C22" s="230">
        <v>0</v>
      </c>
      <c r="D22" s="229">
        <v>0</v>
      </c>
      <c r="E22" s="230">
        <v>0</v>
      </c>
      <c r="F22" s="229">
        <f t="shared" si="0"/>
        <v>341</v>
      </c>
      <c r="G22" s="232">
        <f t="shared" si="1"/>
        <v>0.0004517597433050796</v>
      </c>
      <c r="H22" s="233">
        <v>443</v>
      </c>
      <c r="I22" s="230"/>
      <c r="J22" s="229"/>
      <c r="K22" s="230"/>
      <c r="L22" s="229">
        <f t="shared" si="2"/>
        <v>443</v>
      </c>
      <c r="M22" s="234">
        <f t="shared" si="3"/>
        <v>-0.23024830699774268</v>
      </c>
      <c r="N22" s="233">
        <v>3540</v>
      </c>
      <c r="O22" s="230"/>
      <c r="P22" s="229"/>
      <c r="Q22" s="230"/>
      <c r="R22" s="229">
        <f t="shared" si="4"/>
        <v>3540</v>
      </c>
      <c r="S22" s="232">
        <f t="shared" si="5"/>
        <v>0.00045501443256936754</v>
      </c>
      <c r="T22" s="233">
        <v>3556</v>
      </c>
      <c r="U22" s="230"/>
      <c r="V22" s="229"/>
      <c r="W22" s="230"/>
      <c r="X22" s="229">
        <f t="shared" si="6"/>
        <v>3556</v>
      </c>
      <c r="Y22" s="228">
        <f t="shared" si="7"/>
        <v>-0.004499437570303688</v>
      </c>
    </row>
    <row r="23" spans="1:25" ht="19.5" customHeight="1" thickBot="1">
      <c r="A23" s="235" t="s">
        <v>279</v>
      </c>
      <c r="B23" s="233">
        <v>3</v>
      </c>
      <c r="C23" s="230">
        <v>11</v>
      </c>
      <c r="D23" s="229">
        <v>38</v>
      </c>
      <c r="E23" s="230">
        <v>23</v>
      </c>
      <c r="F23" s="229">
        <f t="shared" si="0"/>
        <v>75</v>
      </c>
      <c r="G23" s="232">
        <f t="shared" si="1"/>
        <v>9.936064735448965E-05</v>
      </c>
      <c r="H23" s="233">
        <v>12493</v>
      </c>
      <c r="I23" s="230">
        <v>14468</v>
      </c>
      <c r="J23" s="229">
        <v>15</v>
      </c>
      <c r="K23" s="230">
        <v>1</v>
      </c>
      <c r="L23" s="229">
        <f t="shared" si="2"/>
        <v>26977</v>
      </c>
      <c r="M23" s="234">
        <f t="shared" si="3"/>
        <v>-0.9972198539496608</v>
      </c>
      <c r="N23" s="233">
        <v>32726</v>
      </c>
      <c r="O23" s="230">
        <v>33964</v>
      </c>
      <c r="P23" s="229">
        <v>165</v>
      </c>
      <c r="Q23" s="230">
        <v>126</v>
      </c>
      <c r="R23" s="229">
        <f t="shared" si="4"/>
        <v>66981</v>
      </c>
      <c r="S23" s="232">
        <f t="shared" si="5"/>
        <v>0.008609412911844295</v>
      </c>
      <c r="T23" s="233">
        <v>132215</v>
      </c>
      <c r="U23" s="230">
        <v>142665</v>
      </c>
      <c r="V23" s="229">
        <v>154</v>
      </c>
      <c r="W23" s="230">
        <v>144</v>
      </c>
      <c r="X23" s="229">
        <f t="shared" si="6"/>
        <v>275178</v>
      </c>
      <c r="Y23" s="228">
        <f t="shared" si="7"/>
        <v>-0.7565902797462006</v>
      </c>
    </row>
    <row r="24" spans="1:25" s="283" customFormat="1" ht="19.5" customHeight="1">
      <c r="A24" s="292" t="s">
        <v>60</v>
      </c>
      <c r="B24" s="289">
        <f>SUM(B25:B37)</f>
        <v>95954</v>
      </c>
      <c r="C24" s="288">
        <f>SUM(C25:C37)</f>
        <v>102860</v>
      </c>
      <c r="D24" s="287">
        <f>SUM(D25:D37)</f>
        <v>124</v>
      </c>
      <c r="E24" s="288">
        <f>SUM(E25:E37)</f>
        <v>0</v>
      </c>
      <c r="F24" s="287">
        <f t="shared" si="0"/>
        <v>198938</v>
      </c>
      <c r="G24" s="290">
        <f t="shared" si="1"/>
        <v>0.2635547795120995</v>
      </c>
      <c r="H24" s="289">
        <f>SUM(H25:H37)</f>
        <v>83485</v>
      </c>
      <c r="I24" s="288">
        <f>SUM(I25:I37)</f>
        <v>93751</v>
      </c>
      <c r="J24" s="287">
        <f>SUM(J25:J37)</f>
        <v>638</v>
      </c>
      <c r="K24" s="288">
        <f>SUM(K25:K37)</f>
        <v>350</v>
      </c>
      <c r="L24" s="287">
        <f t="shared" si="2"/>
        <v>178224</v>
      </c>
      <c r="M24" s="291">
        <f t="shared" si="3"/>
        <v>0.11622452643863901</v>
      </c>
      <c r="N24" s="289">
        <f>SUM(N25:N37)</f>
        <v>1088848</v>
      </c>
      <c r="O24" s="288">
        <f>SUM(O25:O37)</f>
        <v>1070282</v>
      </c>
      <c r="P24" s="287">
        <f>SUM(P25:P37)</f>
        <v>2690</v>
      </c>
      <c r="Q24" s="288">
        <f>SUM(Q25:Q37)</f>
        <v>2372</v>
      </c>
      <c r="R24" s="287">
        <f t="shared" si="4"/>
        <v>2164192</v>
      </c>
      <c r="S24" s="290">
        <f t="shared" si="5"/>
        <v>0.2781747443082386</v>
      </c>
      <c r="T24" s="289">
        <f>SUM(T25:T37)</f>
        <v>963683</v>
      </c>
      <c r="U24" s="288">
        <f>SUM(U25:U37)</f>
        <v>963293</v>
      </c>
      <c r="V24" s="287">
        <f>SUM(V25:V37)</f>
        <v>9268</v>
      </c>
      <c r="W24" s="288">
        <f>SUM(W25:W37)</f>
        <v>8164</v>
      </c>
      <c r="X24" s="287">
        <f t="shared" si="6"/>
        <v>1944408</v>
      </c>
      <c r="Y24" s="284">
        <f t="shared" si="7"/>
        <v>0.11303389000662412</v>
      </c>
    </row>
    <row r="25" spans="1:25" ht="19.5" customHeight="1">
      <c r="A25" s="250" t="s">
        <v>266</v>
      </c>
      <c r="B25" s="247">
        <v>33712</v>
      </c>
      <c r="C25" s="245">
        <v>37798</v>
      </c>
      <c r="D25" s="246">
        <v>124</v>
      </c>
      <c r="E25" s="245">
        <v>0</v>
      </c>
      <c r="F25" s="246">
        <f t="shared" si="0"/>
        <v>71634</v>
      </c>
      <c r="G25" s="248">
        <f t="shared" si="1"/>
        <v>0.09490134150122015</v>
      </c>
      <c r="H25" s="247">
        <v>32481</v>
      </c>
      <c r="I25" s="245">
        <v>35595</v>
      </c>
      <c r="J25" s="246">
        <v>248</v>
      </c>
      <c r="K25" s="245"/>
      <c r="L25" s="246">
        <f t="shared" si="2"/>
        <v>68324</v>
      </c>
      <c r="M25" s="249">
        <f t="shared" si="3"/>
        <v>0.048445641355892466</v>
      </c>
      <c r="N25" s="247">
        <v>415025</v>
      </c>
      <c r="O25" s="245">
        <v>412460</v>
      </c>
      <c r="P25" s="246">
        <v>979</v>
      </c>
      <c r="Q25" s="245">
        <v>505</v>
      </c>
      <c r="R25" s="246">
        <f t="shared" si="4"/>
        <v>828969</v>
      </c>
      <c r="S25" s="248">
        <f t="shared" si="5"/>
        <v>0.10655165512785199</v>
      </c>
      <c r="T25" s="247">
        <v>362232</v>
      </c>
      <c r="U25" s="245">
        <v>360555</v>
      </c>
      <c r="V25" s="246">
        <v>840</v>
      </c>
      <c r="W25" s="245">
        <v>221</v>
      </c>
      <c r="X25" s="246">
        <f t="shared" si="6"/>
        <v>723848</v>
      </c>
      <c r="Y25" s="244">
        <f t="shared" si="7"/>
        <v>0.1452252406582597</v>
      </c>
    </row>
    <row r="26" spans="1:25" ht="19.5" customHeight="1">
      <c r="A26" s="250" t="s">
        <v>289</v>
      </c>
      <c r="B26" s="247">
        <v>21536</v>
      </c>
      <c r="C26" s="245">
        <v>17842</v>
      </c>
      <c r="D26" s="246">
        <v>0</v>
      </c>
      <c r="E26" s="245">
        <v>0</v>
      </c>
      <c r="F26" s="246">
        <f t="shared" si="0"/>
        <v>39378</v>
      </c>
      <c r="G26" s="248">
        <f t="shared" si="1"/>
        <v>0.05216831428700124</v>
      </c>
      <c r="H26" s="247">
        <v>12151</v>
      </c>
      <c r="I26" s="245">
        <v>10804</v>
      </c>
      <c r="J26" s="246"/>
      <c r="K26" s="245"/>
      <c r="L26" s="246">
        <f t="shared" si="2"/>
        <v>22955</v>
      </c>
      <c r="M26" s="249">
        <f t="shared" si="3"/>
        <v>0.7154432585493355</v>
      </c>
      <c r="N26" s="247">
        <v>225578</v>
      </c>
      <c r="O26" s="245">
        <v>215701</v>
      </c>
      <c r="P26" s="246"/>
      <c r="Q26" s="245"/>
      <c r="R26" s="246">
        <f t="shared" si="4"/>
        <v>441279</v>
      </c>
      <c r="S26" s="248">
        <f t="shared" si="5"/>
        <v>0.05671986265247964</v>
      </c>
      <c r="T26" s="247">
        <v>147548</v>
      </c>
      <c r="U26" s="245">
        <v>144677</v>
      </c>
      <c r="V26" s="246">
        <v>687</v>
      </c>
      <c r="W26" s="245">
        <v>596</v>
      </c>
      <c r="X26" s="246">
        <f t="shared" si="6"/>
        <v>293508</v>
      </c>
      <c r="Y26" s="244">
        <f t="shared" si="7"/>
        <v>0.5034649822151356</v>
      </c>
    </row>
    <row r="27" spans="1:25" ht="19.5" customHeight="1">
      <c r="A27" s="250" t="s">
        <v>293</v>
      </c>
      <c r="B27" s="247">
        <v>10759</v>
      </c>
      <c r="C27" s="245">
        <v>10937</v>
      </c>
      <c r="D27" s="246">
        <v>0</v>
      </c>
      <c r="E27" s="245">
        <v>0</v>
      </c>
      <c r="F27" s="246">
        <f t="shared" si="0"/>
        <v>21696</v>
      </c>
      <c r="G27" s="248">
        <f t="shared" si="1"/>
        <v>0.028743048066706765</v>
      </c>
      <c r="H27" s="247">
        <v>7884</v>
      </c>
      <c r="I27" s="245">
        <v>8617</v>
      </c>
      <c r="J27" s="246"/>
      <c r="K27" s="245"/>
      <c r="L27" s="246">
        <f t="shared" si="2"/>
        <v>16501</v>
      </c>
      <c r="M27" s="249">
        <f t="shared" si="3"/>
        <v>0.3148294042785287</v>
      </c>
      <c r="N27" s="247">
        <v>98548</v>
      </c>
      <c r="O27" s="245">
        <v>98196</v>
      </c>
      <c r="P27" s="246">
        <v>708</v>
      </c>
      <c r="Q27" s="245">
        <v>653</v>
      </c>
      <c r="R27" s="246">
        <f t="shared" si="4"/>
        <v>198105</v>
      </c>
      <c r="S27" s="248">
        <f t="shared" si="5"/>
        <v>0.025463455978574735</v>
      </c>
      <c r="T27" s="247">
        <v>116063</v>
      </c>
      <c r="U27" s="245">
        <v>112820</v>
      </c>
      <c r="V27" s="246"/>
      <c r="W27" s="245"/>
      <c r="X27" s="246">
        <f t="shared" si="6"/>
        <v>228883</v>
      </c>
      <c r="Y27" s="244">
        <f t="shared" si="7"/>
        <v>-0.13447044996788748</v>
      </c>
    </row>
    <row r="28" spans="1:25" ht="19.5" customHeight="1">
      <c r="A28" s="250" t="s">
        <v>296</v>
      </c>
      <c r="B28" s="247">
        <v>9414</v>
      </c>
      <c r="C28" s="245">
        <v>8870</v>
      </c>
      <c r="D28" s="246">
        <v>0</v>
      </c>
      <c r="E28" s="245">
        <v>0</v>
      </c>
      <c r="F28" s="246">
        <f>SUM(B28:E28)</f>
        <v>18284</v>
      </c>
      <c r="G28" s="248">
        <f>F28/$F$9</f>
        <v>0.02422280101639318</v>
      </c>
      <c r="H28" s="247">
        <v>10021</v>
      </c>
      <c r="I28" s="245">
        <v>10519</v>
      </c>
      <c r="J28" s="246"/>
      <c r="K28" s="245"/>
      <c r="L28" s="246">
        <f>SUM(H28:K28)</f>
        <v>20540</v>
      </c>
      <c r="M28" s="249">
        <f>IF(ISERROR(F28/L28-1),"         /0",(F28/L28-1))</f>
        <v>-0.10983446932814023</v>
      </c>
      <c r="N28" s="247">
        <v>110081</v>
      </c>
      <c r="O28" s="245">
        <v>98491</v>
      </c>
      <c r="P28" s="246"/>
      <c r="Q28" s="245"/>
      <c r="R28" s="246">
        <f>SUM(N28:Q28)</f>
        <v>208572</v>
      </c>
      <c r="S28" s="248">
        <f>R28/$R$9</f>
        <v>0.02680883339826501</v>
      </c>
      <c r="T28" s="247">
        <v>108290</v>
      </c>
      <c r="U28" s="245">
        <v>105014</v>
      </c>
      <c r="V28" s="246"/>
      <c r="W28" s="245"/>
      <c r="X28" s="246">
        <f>SUM(T28:W28)</f>
        <v>213304</v>
      </c>
      <c r="Y28" s="244">
        <f>IF(ISERROR(R28/X28-1),"         /0",IF(R28/X28&gt;5,"  *  ",(R28/X28-1)))</f>
        <v>-0.022184300341296925</v>
      </c>
    </row>
    <row r="29" spans="1:25" ht="19.5" customHeight="1">
      <c r="A29" s="250" t="s">
        <v>301</v>
      </c>
      <c r="B29" s="247">
        <v>5346</v>
      </c>
      <c r="C29" s="245">
        <v>6479</v>
      </c>
      <c r="D29" s="246">
        <v>0</v>
      </c>
      <c r="E29" s="245">
        <v>0</v>
      </c>
      <c r="F29" s="246">
        <f t="shared" si="0"/>
        <v>11825</v>
      </c>
      <c r="G29" s="248">
        <f t="shared" si="1"/>
        <v>0.015665862066224535</v>
      </c>
      <c r="H29" s="247">
        <v>4706</v>
      </c>
      <c r="I29" s="245">
        <v>5144</v>
      </c>
      <c r="J29" s="246"/>
      <c r="K29" s="245"/>
      <c r="L29" s="246">
        <f t="shared" si="2"/>
        <v>9850</v>
      </c>
      <c r="M29" s="249">
        <f t="shared" si="3"/>
        <v>0.20050761421319807</v>
      </c>
      <c r="N29" s="247">
        <v>57494</v>
      </c>
      <c r="O29" s="245">
        <v>56550</v>
      </c>
      <c r="P29" s="246"/>
      <c r="Q29" s="245"/>
      <c r="R29" s="246">
        <f t="shared" si="4"/>
        <v>114044</v>
      </c>
      <c r="S29" s="248">
        <f t="shared" si="5"/>
        <v>0.01465866269715846</v>
      </c>
      <c r="T29" s="247">
        <v>41920</v>
      </c>
      <c r="U29" s="245">
        <v>42175</v>
      </c>
      <c r="V29" s="246"/>
      <c r="W29" s="245"/>
      <c r="X29" s="246">
        <f t="shared" si="6"/>
        <v>84095</v>
      </c>
      <c r="Y29" s="244">
        <f t="shared" si="7"/>
        <v>0.35613294488376246</v>
      </c>
    </row>
    <row r="30" spans="1:25" ht="19.5" customHeight="1">
      <c r="A30" s="250" t="s">
        <v>269</v>
      </c>
      <c r="B30" s="247">
        <v>5360</v>
      </c>
      <c r="C30" s="245">
        <v>5485</v>
      </c>
      <c r="D30" s="246">
        <v>0</v>
      </c>
      <c r="E30" s="245">
        <v>0</v>
      </c>
      <c r="F30" s="246">
        <f>SUM(B30:E30)</f>
        <v>10845</v>
      </c>
      <c r="G30" s="248">
        <f>F30/$F$9</f>
        <v>0.014367549607459203</v>
      </c>
      <c r="H30" s="247">
        <v>4608</v>
      </c>
      <c r="I30" s="245">
        <v>5640</v>
      </c>
      <c r="J30" s="246"/>
      <c r="K30" s="245"/>
      <c r="L30" s="246">
        <f>SUM(H30:K30)</f>
        <v>10248</v>
      </c>
      <c r="M30" s="249">
        <f>IF(ISERROR(F30/L30-1),"         /0",(F30/L30-1))</f>
        <v>0.05825526932084313</v>
      </c>
      <c r="N30" s="247">
        <v>55599</v>
      </c>
      <c r="O30" s="245">
        <v>49137</v>
      </c>
      <c r="P30" s="246"/>
      <c r="Q30" s="245"/>
      <c r="R30" s="246">
        <f>SUM(N30:Q30)</f>
        <v>104736</v>
      </c>
      <c r="S30" s="248">
        <f>R30/$R$9</f>
        <v>0.013462257516831999</v>
      </c>
      <c r="T30" s="247">
        <v>36645</v>
      </c>
      <c r="U30" s="245">
        <v>36506</v>
      </c>
      <c r="V30" s="246"/>
      <c r="W30" s="245"/>
      <c r="X30" s="246">
        <f>SUM(T30:W30)</f>
        <v>73151</v>
      </c>
      <c r="Y30" s="244">
        <f>IF(ISERROR(R30/X30-1),"         /0",IF(R30/X30&gt;5,"  *  ",(R30/X30-1)))</f>
        <v>0.431778102828396</v>
      </c>
    </row>
    <row r="31" spans="1:25" ht="19.5" customHeight="1">
      <c r="A31" s="250" t="s">
        <v>303</v>
      </c>
      <c r="B31" s="247">
        <v>2957</v>
      </c>
      <c r="C31" s="245">
        <v>4520</v>
      </c>
      <c r="D31" s="246">
        <v>0</v>
      </c>
      <c r="E31" s="245">
        <v>0</v>
      </c>
      <c r="F31" s="246">
        <f>SUM(B31:E31)</f>
        <v>7477</v>
      </c>
      <c r="G31" s="248">
        <f>F31/$F$9</f>
        <v>0.009905594136926921</v>
      </c>
      <c r="H31" s="247">
        <v>2530</v>
      </c>
      <c r="I31" s="245">
        <v>3423</v>
      </c>
      <c r="J31" s="246"/>
      <c r="K31" s="245"/>
      <c r="L31" s="246">
        <f>SUM(H31:K31)</f>
        <v>5953</v>
      </c>
      <c r="M31" s="249">
        <f>IF(ISERROR(F31/L31-1),"         /0",(F31/L31-1))</f>
        <v>0.25600537544095414</v>
      </c>
      <c r="N31" s="247">
        <v>33922</v>
      </c>
      <c r="O31" s="245">
        <v>36203</v>
      </c>
      <c r="P31" s="246"/>
      <c r="Q31" s="245"/>
      <c r="R31" s="246">
        <f>SUM(N31:Q31)</f>
        <v>70125</v>
      </c>
      <c r="S31" s="248">
        <f>R31/$R$9</f>
        <v>0.009013527424838106</v>
      </c>
      <c r="T31" s="247">
        <v>25894</v>
      </c>
      <c r="U31" s="245">
        <v>27418</v>
      </c>
      <c r="V31" s="246"/>
      <c r="W31" s="245"/>
      <c r="X31" s="246">
        <f>SUM(T31:W31)</f>
        <v>53312</v>
      </c>
      <c r="Y31" s="244">
        <f>IF(ISERROR(R31/X31-1),"         /0",IF(R31/X31&gt;5,"  *  ",(R31/X31-1)))</f>
        <v>0.3153698979591837</v>
      </c>
    </row>
    <row r="32" spans="1:25" ht="19.5" customHeight="1">
      <c r="A32" s="250" t="s">
        <v>267</v>
      </c>
      <c r="B32" s="247">
        <v>1648</v>
      </c>
      <c r="C32" s="245">
        <v>3836</v>
      </c>
      <c r="D32" s="246">
        <v>0</v>
      </c>
      <c r="E32" s="245">
        <v>0</v>
      </c>
      <c r="F32" s="246">
        <f>SUM(B32:E32)</f>
        <v>5484</v>
      </c>
      <c r="G32" s="248">
        <f>F32/$F$9</f>
        <v>0.007265250534560283</v>
      </c>
      <c r="H32" s="247"/>
      <c r="I32" s="245"/>
      <c r="J32" s="246"/>
      <c r="K32" s="245"/>
      <c r="L32" s="246">
        <f>SUM(H32:K32)</f>
        <v>0</v>
      </c>
      <c r="M32" s="249" t="str">
        <f>IF(ISERROR(F32/L32-1),"         /0",(F32/L32-1))</f>
        <v>         /0</v>
      </c>
      <c r="N32" s="247">
        <v>9281</v>
      </c>
      <c r="O32" s="245">
        <v>11966</v>
      </c>
      <c r="P32" s="246"/>
      <c r="Q32" s="245"/>
      <c r="R32" s="246">
        <f>SUM(N32:Q32)</f>
        <v>21247</v>
      </c>
      <c r="S32" s="248">
        <f>R32/$R$9</f>
        <v>0.0027309863414693085</v>
      </c>
      <c r="T32" s="247"/>
      <c r="U32" s="245"/>
      <c r="V32" s="246"/>
      <c r="W32" s="245"/>
      <c r="X32" s="246">
        <f>SUM(T32:W32)</f>
        <v>0</v>
      </c>
      <c r="Y32" s="244" t="str">
        <f>IF(ISERROR(R32/X32-1),"         /0",IF(R32/X32&gt;5,"  *  ",(R32/X32-1)))</f>
        <v>         /0</v>
      </c>
    </row>
    <row r="33" spans="1:25" ht="19.5" customHeight="1">
      <c r="A33" s="250" t="s">
        <v>306</v>
      </c>
      <c r="B33" s="247">
        <v>2316</v>
      </c>
      <c r="C33" s="245">
        <v>2189</v>
      </c>
      <c r="D33" s="246">
        <v>0</v>
      </c>
      <c r="E33" s="245">
        <v>0</v>
      </c>
      <c r="F33" s="246">
        <f t="shared" si="0"/>
        <v>4505</v>
      </c>
      <c r="G33" s="248">
        <f t="shared" si="1"/>
        <v>0.005968262884426345</v>
      </c>
      <c r="H33" s="247">
        <v>1091</v>
      </c>
      <c r="I33" s="245">
        <v>1260</v>
      </c>
      <c r="J33" s="246">
        <v>388</v>
      </c>
      <c r="K33" s="245">
        <v>343</v>
      </c>
      <c r="L33" s="246">
        <f t="shared" si="2"/>
        <v>3082</v>
      </c>
      <c r="M33" s="249">
        <f t="shared" si="3"/>
        <v>0.4617131732641142</v>
      </c>
      <c r="N33" s="247">
        <v>19679</v>
      </c>
      <c r="O33" s="245">
        <v>17916</v>
      </c>
      <c r="P33" s="246">
        <v>919</v>
      </c>
      <c r="Q33" s="245">
        <v>1131</v>
      </c>
      <c r="R33" s="246">
        <f t="shared" si="4"/>
        <v>39645</v>
      </c>
      <c r="S33" s="248">
        <f t="shared" si="5"/>
        <v>0.005095776039325586</v>
      </c>
      <c r="T33" s="247">
        <v>10850</v>
      </c>
      <c r="U33" s="245">
        <v>10969</v>
      </c>
      <c r="V33" s="246">
        <v>7603</v>
      </c>
      <c r="W33" s="245">
        <v>7216</v>
      </c>
      <c r="X33" s="246">
        <f t="shared" si="6"/>
        <v>36638</v>
      </c>
      <c r="Y33" s="244">
        <f t="shared" si="7"/>
        <v>0.08207325727386872</v>
      </c>
    </row>
    <row r="34" spans="1:25" ht="19.5" customHeight="1">
      <c r="A34" s="250" t="s">
        <v>307</v>
      </c>
      <c r="B34" s="247">
        <v>1349</v>
      </c>
      <c r="C34" s="245">
        <v>1721</v>
      </c>
      <c r="D34" s="246">
        <v>0</v>
      </c>
      <c r="E34" s="245">
        <v>0</v>
      </c>
      <c r="F34" s="246">
        <f t="shared" si="0"/>
        <v>3070</v>
      </c>
      <c r="G34" s="248">
        <f t="shared" si="1"/>
        <v>0.00406716249837711</v>
      </c>
      <c r="H34" s="247">
        <v>2564</v>
      </c>
      <c r="I34" s="245">
        <v>3659</v>
      </c>
      <c r="J34" s="246"/>
      <c r="K34" s="245"/>
      <c r="L34" s="246">
        <f t="shared" si="2"/>
        <v>6223</v>
      </c>
      <c r="M34" s="249">
        <f t="shared" si="3"/>
        <v>-0.5066688092559859</v>
      </c>
      <c r="N34" s="247">
        <v>14566</v>
      </c>
      <c r="O34" s="245">
        <v>13699</v>
      </c>
      <c r="P34" s="246"/>
      <c r="Q34" s="245"/>
      <c r="R34" s="246">
        <f t="shared" si="4"/>
        <v>28265</v>
      </c>
      <c r="S34" s="248">
        <f t="shared" si="5"/>
        <v>0.0036330460272805576</v>
      </c>
      <c r="T34" s="247">
        <v>17249</v>
      </c>
      <c r="U34" s="245">
        <v>18575</v>
      </c>
      <c r="V34" s="246"/>
      <c r="W34" s="245"/>
      <c r="X34" s="246">
        <f t="shared" si="6"/>
        <v>35824</v>
      </c>
      <c r="Y34" s="244">
        <f t="shared" si="7"/>
        <v>-0.21100379633765076</v>
      </c>
    </row>
    <row r="35" spans="1:25" ht="19.5" customHeight="1">
      <c r="A35" s="250" t="s">
        <v>300</v>
      </c>
      <c r="B35" s="247">
        <v>712</v>
      </c>
      <c r="C35" s="245">
        <v>1670</v>
      </c>
      <c r="D35" s="246">
        <v>0</v>
      </c>
      <c r="E35" s="245">
        <v>0</v>
      </c>
      <c r="F35" s="246">
        <f t="shared" si="0"/>
        <v>2382</v>
      </c>
      <c r="G35" s="248">
        <f t="shared" si="1"/>
        <v>0.0031556941599785913</v>
      </c>
      <c r="H35" s="247">
        <v>609</v>
      </c>
      <c r="I35" s="245">
        <v>1126</v>
      </c>
      <c r="J35" s="246"/>
      <c r="K35" s="245"/>
      <c r="L35" s="246">
        <f t="shared" si="2"/>
        <v>1735</v>
      </c>
      <c r="M35" s="249">
        <f t="shared" si="3"/>
        <v>0.3729106628242076</v>
      </c>
      <c r="N35" s="247">
        <v>9831</v>
      </c>
      <c r="O35" s="245">
        <v>18065</v>
      </c>
      <c r="P35" s="246"/>
      <c r="Q35" s="245"/>
      <c r="R35" s="246">
        <f t="shared" si="4"/>
        <v>27896</v>
      </c>
      <c r="S35" s="248">
        <f t="shared" si="5"/>
        <v>0.003585616556766971</v>
      </c>
      <c r="T35" s="247">
        <v>15613</v>
      </c>
      <c r="U35" s="245">
        <v>16747</v>
      </c>
      <c r="V35" s="246"/>
      <c r="W35" s="245"/>
      <c r="X35" s="246">
        <f t="shared" si="6"/>
        <v>32360</v>
      </c>
      <c r="Y35" s="244">
        <f t="shared" si="7"/>
        <v>-0.1379480840543882</v>
      </c>
    </row>
    <row r="36" spans="1:25" ht="19.5" customHeight="1">
      <c r="A36" s="250" t="s">
        <v>295</v>
      </c>
      <c r="B36" s="247">
        <v>819</v>
      </c>
      <c r="C36" s="245">
        <v>1513</v>
      </c>
      <c r="D36" s="246">
        <v>0</v>
      </c>
      <c r="E36" s="245">
        <v>0</v>
      </c>
      <c r="F36" s="246">
        <f t="shared" si="0"/>
        <v>2332</v>
      </c>
      <c r="G36" s="248">
        <f t="shared" si="1"/>
        <v>0.0030894537284089315</v>
      </c>
      <c r="H36" s="247"/>
      <c r="I36" s="245"/>
      <c r="J36" s="246"/>
      <c r="K36" s="245"/>
      <c r="L36" s="246">
        <f t="shared" si="2"/>
        <v>0</v>
      </c>
      <c r="M36" s="249" t="s">
        <v>50</v>
      </c>
      <c r="N36" s="247">
        <v>6166</v>
      </c>
      <c r="O36" s="245">
        <v>6235</v>
      </c>
      <c r="P36" s="246"/>
      <c r="Q36" s="245"/>
      <c r="R36" s="246">
        <f t="shared" si="4"/>
        <v>12401</v>
      </c>
      <c r="S36" s="248">
        <f t="shared" si="5"/>
        <v>0.0015939644006476628</v>
      </c>
      <c r="T36" s="247">
        <v>41</v>
      </c>
      <c r="U36" s="245">
        <v>82</v>
      </c>
      <c r="V36" s="246"/>
      <c r="W36" s="245"/>
      <c r="X36" s="246">
        <f t="shared" si="6"/>
        <v>123</v>
      </c>
      <c r="Y36" s="244" t="str">
        <f t="shared" si="7"/>
        <v>  *  </v>
      </c>
    </row>
    <row r="37" spans="1:25" ht="19.5" customHeight="1" thickBot="1">
      <c r="A37" s="250" t="s">
        <v>279</v>
      </c>
      <c r="B37" s="247">
        <v>26</v>
      </c>
      <c r="C37" s="245">
        <v>0</v>
      </c>
      <c r="D37" s="246">
        <v>0</v>
      </c>
      <c r="E37" s="245">
        <v>0</v>
      </c>
      <c r="F37" s="246">
        <f t="shared" si="0"/>
        <v>26</v>
      </c>
      <c r="G37" s="248">
        <f t="shared" si="1"/>
        <v>3.444502441622308E-05</v>
      </c>
      <c r="H37" s="247">
        <v>4840</v>
      </c>
      <c r="I37" s="245">
        <v>7964</v>
      </c>
      <c r="J37" s="246">
        <v>2</v>
      </c>
      <c r="K37" s="245">
        <v>7</v>
      </c>
      <c r="L37" s="246">
        <f t="shared" si="2"/>
        <v>12813</v>
      </c>
      <c r="M37" s="249" t="s">
        <v>50</v>
      </c>
      <c r="N37" s="247">
        <v>33078</v>
      </c>
      <c r="O37" s="245">
        <v>35663</v>
      </c>
      <c r="P37" s="246">
        <v>84</v>
      </c>
      <c r="Q37" s="245">
        <v>83</v>
      </c>
      <c r="R37" s="246">
        <f t="shared" si="4"/>
        <v>68908</v>
      </c>
      <c r="S37" s="248">
        <f t="shared" si="5"/>
        <v>0.008857100146748582</v>
      </c>
      <c r="T37" s="247">
        <v>81338</v>
      </c>
      <c r="U37" s="245">
        <v>87755</v>
      </c>
      <c r="V37" s="246">
        <v>138</v>
      </c>
      <c r="W37" s="245">
        <v>131</v>
      </c>
      <c r="X37" s="246">
        <f t="shared" si="6"/>
        <v>169362</v>
      </c>
      <c r="Y37" s="244">
        <f t="shared" si="7"/>
        <v>-0.5931318713761056</v>
      </c>
    </row>
    <row r="38" spans="1:25" s="283" customFormat="1" ht="19.5" customHeight="1">
      <c r="A38" s="292" t="s">
        <v>59</v>
      </c>
      <c r="B38" s="289">
        <f>SUM(B39:B44)</f>
        <v>40301</v>
      </c>
      <c r="C38" s="288">
        <f>SUM(C39:C44)</f>
        <v>51591</v>
      </c>
      <c r="D38" s="287">
        <f>SUM(D39:D44)</f>
        <v>8</v>
      </c>
      <c r="E38" s="288">
        <f>SUM(E39:E44)</f>
        <v>0</v>
      </c>
      <c r="F38" s="287">
        <f t="shared" si="0"/>
        <v>91900</v>
      </c>
      <c r="G38" s="290">
        <f t="shared" si="1"/>
        <v>0.12174991322503464</v>
      </c>
      <c r="H38" s="289">
        <f>SUM(H39:H44)</f>
        <v>37368</v>
      </c>
      <c r="I38" s="288">
        <f>SUM(I39:I44)</f>
        <v>50090</v>
      </c>
      <c r="J38" s="287">
        <f>SUM(J39:J44)</f>
        <v>40</v>
      </c>
      <c r="K38" s="288">
        <f>SUM(K39:K44)</f>
        <v>10</v>
      </c>
      <c r="L38" s="287">
        <f t="shared" si="2"/>
        <v>87508</v>
      </c>
      <c r="M38" s="291">
        <f t="shared" si="3"/>
        <v>0.05018969694199393</v>
      </c>
      <c r="N38" s="289">
        <f>SUM(N39:N44)</f>
        <v>513658</v>
      </c>
      <c r="O38" s="288">
        <f>SUM(O39:O44)</f>
        <v>512018</v>
      </c>
      <c r="P38" s="287">
        <f>SUM(P39:P44)</f>
        <v>192</v>
      </c>
      <c r="Q38" s="288">
        <f>SUM(Q39:Q44)</f>
        <v>325</v>
      </c>
      <c r="R38" s="287">
        <f t="shared" si="4"/>
        <v>1026193</v>
      </c>
      <c r="S38" s="290">
        <f t="shared" si="5"/>
        <v>0.13190187163888614</v>
      </c>
      <c r="T38" s="289">
        <f>SUM(T39:T44)</f>
        <v>510531</v>
      </c>
      <c r="U38" s="288">
        <f>SUM(U39:U44)</f>
        <v>492130</v>
      </c>
      <c r="V38" s="287">
        <f>SUM(V39:V44)</f>
        <v>280</v>
      </c>
      <c r="W38" s="288">
        <f>SUM(W39:W44)</f>
        <v>37</v>
      </c>
      <c r="X38" s="287">
        <f t="shared" si="6"/>
        <v>1002978</v>
      </c>
      <c r="Y38" s="284">
        <f t="shared" si="7"/>
        <v>0.02314607100056043</v>
      </c>
    </row>
    <row r="39" spans="1:25" ht="19.5" customHeight="1">
      <c r="A39" s="250" t="s">
        <v>266</v>
      </c>
      <c r="B39" s="247">
        <v>15707</v>
      </c>
      <c r="C39" s="245">
        <v>21806</v>
      </c>
      <c r="D39" s="246">
        <v>8</v>
      </c>
      <c r="E39" s="245">
        <v>0</v>
      </c>
      <c r="F39" s="246">
        <f t="shared" si="0"/>
        <v>37521</v>
      </c>
      <c r="G39" s="248">
        <f t="shared" si="1"/>
        <v>0.04970814465850408</v>
      </c>
      <c r="H39" s="247">
        <v>12675</v>
      </c>
      <c r="I39" s="245">
        <v>20325</v>
      </c>
      <c r="J39" s="246">
        <v>30</v>
      </c>
      <c r="K39" s="245"/>
      <c r="L39" s="246">
        <f t="shared" si="2"/>
        <v>33030</v>
      </c>
      <c r="M39" s="249">
        <f t="shared" si="3"/>
        <v>0.13596730245231603</v>
      </c>
      <c r="N39" s="247">
        <v>201609</v>
      </c>
      <c r="O39" s="245">
        <v>216874</v>
      </c>
      <c r="P39" s="246">
        <v>178</v>
      </c>
      <c r="Q39" s="245">
        <v>62</v>
      </c>
      <c r="R39" s="246">
        <f t="shared" si="4"/>
        <v>418723</v>
      </c>
      <c r="S39" s="248">
        <f t="shared" si="5"/>
        <v>0.05382062379908002</v>
      </c>
      <c r="T39" s="247">
        <v>185632</v>
      </c>
      <c r="U39" s="245">
        <v>190609</v>
      </c>
      <c r="V39" s="246">
        <v>260</v>
      </c>
      <c r="W39" s="245"/>
      <c r="X39" s="229">
        <f t="shared" si="6"/>
        <v>376501</v>
      </c>
      <c r="Y39" s="244">
        <f t="shared" si="7"/>
        <v>0.11214312843790597</v>
      </c>
    </row>
    <row r="40" spans="1:25" ht="19.5" customHeight="1">
      <c r="A40" s="250" t="s">
        <v>291</v>
      </c>
      <c r="B40" s="247">
        <v>10534</v>
      </c>
      <c r="C40" s="245">
        <v>13860</v>
      </c>
      <c r="D40" s="246">
        <v>0</v>
      </c>
      <c r="E40" s="245">
        <v>0</v>
      </c>
      <c r="F40" s="246">
        <f t="shared" si="0"/>
        <v>24394</v>
      </c>
      <c r="G40" s="248">
        <f t="shared" si="1"/>
        <v>0.03231738175420561</v>
      </c>
      <c r="H40" s="247">
        <v>11825</v>
      </c>
      <c r="I40" s="245">
        <v>15273</v>
      </c>
      <c r="J40" s="246"/>
      <c r="K40" s="245"/>
      <c r="L40" s="246">
        <f t="shared" si="2"/>
        <v>27098</v>
      </c>
      <c r="M40" s="249">
        <f t="shared" si="3"/>
        <v>-0.09978596206362089</v>
      </c>
      <c r="N40" s="247">
        <v>140686</v>
      </c>
      <c r="O40" s="245">
        <v>141361</v>
      </c>
      <c r="P40" s="246"/>
      <c r="Q40" s="245"/>
      <c r="R40" s="246">
        <f t="shared" si="4"/>
        <v>282047</v>
      </c>
      <c r="S40" s="248">
        <f t="shared" si="5"/>
        <v>0.03625295357708825</v>
      </c>
      <c r="T40" s="247">
        <v>158379</v>
      </c>
      <c r="U40" s="245">
        <v>153879</v>
      </c>
      <c r="V40" s="246"/>
      <c r="W40" s="245"/>
      <c r="X40" s="229">
        <f t="shared" si="6"/>
        <v>312258</v>
      </c>
      <c r="Y40" s="244">
        <f t="shared" si="7"/>
        <v>-0.09675012329548005</v>
      </c>
    </row>
    <row r="41" spans="1:25" ht="19.5" customHeight="1">
      <c r="A41" s="250" t="s">
        <v>297</v>
      </c>
      <c r="B41" s="247">
        <v>7168</v>
      </c>
      <c r="C41" s="245">
        <v>7858</v>
      </c>
      <c r="D41" s="246">
        <v>0</v>
      </c>
      <c r="E41" s="245">
        <v>0</v>
      </c>
      <c r="F41" s="246">
        <f>SUM(B41:E41)</f>
        <v>15026</v>
      </c>
      <c r="G41" s="248">
        <f>F41/$F$9</f>
        <v>0.01990657449531415</v>
      </c>
      <c r="H41" s="247">
        <v>7090</v>
      </c>
      <c r="I41" s="245">
        <v>8167</v>
      </c>
      <c r="J41" s="246"/>
      <c r="K41" s="245"/>
      <c r="L41" s="246">
        <f>SUM(H41:K41)</f>
        <v>15257</v>
      </c>
      <c r="M41" s="249">
        <f>IF(ISERROR(F41/L41-1),"         /0",(F41/L41-1))</f>
        <v>-0.015140591204037546</v>
      </c>
      <c r="N41" s="247">
        <v>85301</v>
      </c>
      <c r="O41" s="245">
        <v>83582</v>
      </c>
      <c r="P41" s="246"/>
      <c r="Q41" s="245"/>
      <c r="R41" s="246">
        <f>SUM(N41:Q41)</f>
        <v>168883</v>
      </c>
      <c r="S41" s="248">
        <f>R41/$R$9</f>
        <v>0.021707401812319914</v>
      </c>
      <c r="T41" s="247">
        <v>84453</v>
      </c>
      <c r="U41" s="245">
        <v>83216</v>
      </c>
      <c r="V41" s="246"/>
      <c r="W41" s="245"/>
      <c r="X41" s="229">
        <f>SUM(T41:W41)</f>
        <v>167669</v>
      </c>
      <c r="Y41" s="244">
        <f>IF(ISERROR(R41/X41-1),"         /0",IF(R41/X41&gt;5,"  *  ",(R41/X41-1)))</f>
        <v>0.007240455898227971</v>
      </c>
    </row>
    <row r="42" spans="1:25" ht="19.5" customHeight="1">
      <c r="A42" s="250" t="s">
        <v>298</v>
      </c>
      <c r="B42" s="247">
        <v>6009</v>
      </c>
      <c r="C42" s="245">
        <v>8067</v>
      </c>
      <c r="D42" s="246">
        <v>0</v>
      </c>
      <c r="E42" s="245">
        <v>0</v>
      </c>
      <c r="F42" s="246">
        <f>SUM(B42:E42)</f>
        <v>14076</v>
      </c>
      <c r="G42" s="248">
        <f>F42/$F$9</f>
        <v>0.018648006295490616</v>
      </c>
      <c r="H42" s="247">
        <v>4593</v>
      </c>
      <c r="I42" s="245">
        <v>6325</v>
      </c>
      <c r="J42" s="246"/>
      <c r="K42" s="245"/>
      <c r="L42" s="246">
        <f>SUM(H42:K42)</f>
        <v>10918</v>
      </c>
      <c r="M42" s="249">
        <f>IF(ISERROR(F42/L42-1),"         /0",(F42/L42-1))</f>
        <v>0.2892471148562008</v>
      </c>
      <c r="N42" s="247">
        <v>70409</v>
      </c>
      <c r="O42" s="245">
        <v>70201</v>
      </c>
      <c r="P42" s="246"/>
      <c r="Q42" s="245"/>
      <c r="R42" s="246">
        <f>SUM(N42:Q42)</f>
        <v>140610</v>
      </c>
      <c r="S42" s="248">
        <f>R42/$R$9</f>
        <v>0.01807332750383581</v>
      </c>
      <c r="T42" s="247">
        <v>67078</v>
      </c>
      <c r="U42" s="245">
        <v>64426</v>
      </c>
      <c r="V42" s="246"/>
      <c r="W42" s="245"/>
      <c r="X42" s="229">
        <f>SUM(T42:W42)</f>
        <v>131504</v>
      </c>
      <c r="Y42" s="244">
        <f>IF(ISERROR(R42/X42-1),"         /0",IF(R42/X42&gt;5,"  *  ",(R42/X42-1)))</f>
        <v>0.06924504197590942</v>
      </c>
    </row>
    <row r="43" spans="1:25" ht="19.5" customHeight="1">
      <c r="A43" s="250" t="s">
        <v>288</v>
      </c>
      <c r="B43" s="247">
        <v>474</v>
      </c>
      <c r="C43" s="245">
        <v>0</v>
      </c>
      <c r="D43" s="246">
        <v>0</v>
      </c>
      <c r="E43" s="245">
        <v>0</v>
      </c>
      <c r="F43" s="246">
        <f>SUM(B43:E43)</f>
        <v>474</v>
      </c>
      <c r="G43" s="248">
        <f>F43/$F$9</f>
        <v>0.0006279592912803746</v>
      </c>
      <c r="H43" s="247">
        <v>443</v>
      </c>
      <c r="I43" s="245"/>
      <c r="J43" s="246"/>
      <c r="K43" s="245"/>
      <c r="L43" s="246">
        <f>SUM(H43:K43)</f>
        <v>443</v>
      </c>
      <c r="M43" s="249">
        <f>IF(ISERROR(F43/L43-1),"         /0",(F43/L43-1))</f>
        <v>0.06997742663656892</v>
      </c>
      <c r="N43" s="247">
        <v>6395</v>
      </c>
      <c r="O43" s="245"/>
      <c r="P43" s="246"/>
      <c r="Q43" s="245"/>
      <c r="R43" s="246">
        <f>SUM(N43:Q43)</f>
        <v>6395</v>
      </c>
      <c r="S43" s="248">
        <f>R43/$R$9</f>
        <v>0.0008219822870850581</v>
      </c>
      <c r="T43" s="247">
        <v>4761</v>
      </c>
      <c r="U43" s="245"/>
      <c r="V43" s="246"/>
      <c r="W43" s="245"/>
      <c r="X43" s="229">
        <f>SUM(T43:W43)</f>
        <v>4761</v>
      </c>
      <c r="Y43" s="244">
        <f>IF(ISERROR(R43/X43-1),"         /0",IF(R43/X43&gt;5,"  *  ",(R43/X43-1)))</f>
        <v>0.34320520898970797</v>
      </c>
    </row>
    <row r="44" spans="1:25" ht="19.5" customHeight="1" thickBot="1">
      <c r="A44" s="250" t="s">
        <v>279</v>
      </c>
      <c r="B44" s="247">
        <v>409</v>
      </c>
      <c r="C44" s="245">
        <v>0</v>
      </c>
      <c r="D44" s="246">
        <v>0</v>
      </c>
      <c r="E44" s="245">
        <v>0</v>
      </c>
      <c r="F44" s="246">
        <f>SUM(B44:E44)</f>
        <v>409</v>
      </c>
      <c r="G44" s="248">
        <f>F44/$F$9</f>
        <v>0.0005418467302398169</v>
      </c>
      <c r="H44" s="247">
        <v>742</v>
      </c>
      <c r="I44" s="245">
        <v>0</v>
      </c>
      <c r="J44" s="246">
        <v>10</v>
      </c>
      <c r="K44" s="245">
        <v>10</v>
      </c>
      <c r="L44" s="246">
        <f>SUM(H44:K44)</f>
        <v>762</v>
      </c>
      <c r="M44" s="249">
        <f>IF(ISERROR(F44/L44-1),"         /0",(F44/L44-1))</f>
        <v>-0.46325459317585305</v>
      </c>
      <c r="N44" s="247">
        <v>9258</v>
      </c>
      <c r="O44" s="245">
        <v>0</v>
      </c>
      <c r="P44" s="246">
        <v>14</v>
      </c>
      <c r="Q44" s="245">
        <v>263</v>
      </c>
      <c r="R44" s="246">
        <f>SUM(N44:Q44)</f>
        <v>9535</v>
      </c>
      <c r="S44" s="248">
        <f>R44/$R$9</f>
        <v>0.0012255826594770958</v>
      </c>
      <c r="T44" s="247">
        <v>10228</v>
      </c>
      <c r="U44" s="245">
        <v>0</v>
      </c>
      <c r="V44" s="246">
        <v>20</v>
      </c>
      <c r="W44" s="245">
        <v>37</v>
      </c>
      <c r="X44" s="229">
        <f>SUM(T44:W44)</f>
        <v>10285</v>
      </c>
      <c r="Y44" s="244">
        <f>IF(ISERROR(R44/X44-1),"         /0",IF(R44/X44&gt;5,"  *  ",(R44/X44-1)))</f>
        <v>-0.07292173067574137</v>
      </c>
    </row>
    <row r="45" spans="1:25" s="283" customFormat="1" ht="19.5" customHeight="1">
      <c r="A45" s="292" t="s">
        <v>58</v>
      </c>
      <c r="B45" s="289">
        <f>SUM(B46:B52)</f>
        <v>91509</v>
      </c>
      <c r="C45" s="288">
        <f>SUM(C46:C52)</f>
        <v>102789</v>
      </c>
      <c r="D45" s="287">
        <f>SUM(D46:D52)</f>
        <v>3606</v>
      </c>
      <c r="E45" s="288">
        <f>SUM(E46:E52)</f>
        <v>3096</v>
      </c>
      <c r="F45" s="287">
        <f aca="true" t="shared" si="8" ref="F45:F61">SUM(B45:E45)</f>
        <v>201000</v>
      </c>
      <c r="G45" s="290">
        <f aca="true" t="shared" si="9" ref="G45:G61">F45/$F$9</f>
        <v>0.26628653491003224</v>
      </c>
      <c r="H45" s="289">
        <f>SUM(H46:H52)</f>
        <v>76134</v>
      </c>
      <c r="I45" s="288">
        <f>SUM(I46:I52)</f>
        <v>89746</v>
      </c>
      <c r="J45" s="287">
        <f>SUM(J46:J52)</f>
        <v>1286</v>
      </c>
      <c r="K45" s="288">
        <f>SUM(K46:K52)</f>
        <v>831</v>
      </c>
      <c r="L45" s="287">
        <f aca="true" t="shared" si="10" ref="L45:L61">SUM(H45:K45)</f>
        <v>167997</v>
      </c>
      <c r="M45" s="291">
        <f aca="true" t="shared" si="11" ref="M45:M61">IF(ISERROR(F45/L45-1),"         /0",(F45/L45-1))</f>
        <v>0.19644993660601084</v>
      </c>
      <c r="N45" s="289">
        <f>SUM(N46:N52)</f>
        <v>973164</v>
      </c>
      <c r="O45" s="288">
        <f>SUM(O46:O52)</f>
        <v>949165</v>
      </c>
      <c r="P45" s="287">
        <f>SUM(P46:P52)</f>
        <v>20593</v>
      </c>
      <c r="Q45" s="288">
        <f>SUM(Q46:Q52)</f>
        <v>19220</v>
      </c>
      <c r="R45" s="287">
        <f aca="true" t="shared" si="12" ref="R45:R61">SUM(N45:Q45)</f>
        <v>1962142</v>
      </c>
      <c r="S45" s="290">
        <f aca="true" t="shared" si="13" ref="S45:S61">R45/$R$9</f>
        <v>0.252204217161165</v>
      </c>
      <c r="T45" s="289">
        <f>SUM(T46:T52)</f>
        <v>798408</v>
      </c>
      <c r="U45" s="288">
        <f>SUM(U46:U52)</f>
        <v>757121</v>
      </c>
      <c r="V45" s="287">
        <f>SUM(V46:V52)</f>
        <v>15365</v>
      </c>
      <c r="W45" s="288">
        <f>SUM(W46:W52)</f>
        <v>14478</v>
      </c>
      <c r="X45" s="287">
        <f aca="true" t="shared" si="14" ref="X45:X61">SUM(T45:W45)</f>
        <v>1585372</v>
      </c>
      <c r="Y45" s="284">
        <f aca="true" t="shared" si="15" ref="Y45:Y61">IF(ISERROR(R45/X45-1),"         /0",IF(R45/X45&gt;5,"  *  ",(R45/X45-1)))</f>
        <v>0.23765400171063944</v>
      </c>
    </row>
    <row r="46" spans="1:25" s="220" customFormat="1" ht="19.5" customHeight="1">
      <c r="A46" s="235" t="s">
        <v>269</v>
      </c>
      <c r="B46" s="233">
        <v>50965</v>
      </c>
      <c r="C46" s="230">
        <v>58797</v>
      </c>
      <c r="D46" s="229">
        <v>308</v>
      </c>
      <c r="E46" s="230">
        <v>0</v>
      </c>
      <c r="F46" s="229">
        <f t="shared" si="8"/>
        <v>110070</v>
      </c>
      <c r="G46" s="232">
        <f t="shared" si="9"/>
        <v>0.145821686057449</v>
      </c>
      <c r="H46" s="233">
        <v>41134</v>
      </c>
      <c r="I46" s="230">
        <v>50572</v>
      </c>
      <c r="J46" s="229">
        <v>457</v>
      </c>
      <c r="K46" s="230"/>
      <c r="L46" s="229">
        <f t="shared" si="10"/>
        <v>92163</v>
      </c>
      <c r="M46" s="234">
        <f t="shared" si="11"/>
        <v>0.19429706064255714</v>
      </c>
      <c r="N46" s="233">
        <v>547678</v>
      </c>
      <c r="O46" s="230">
        <v>537027</v>
      </c>
      <c r="P46" s="229">
        <v>3384</v>
      </c>
      <c r="Q46" s="230">
        <v>3499</v>
      </c>
      <c r="R46" s="229">
        <f t="shared" si="12"/>
        <v>1091588</v>
      </c>
      <c r="S46" s="232">
        <f t="shared" si="13"/>
        <v>0.14030742780212732</v>
      </c>
      <c r="T46" s="231">
        <v>411537</v>
      </c>
      <c r="U46" s="230">
        <v>369954</v>
      </c>
      <c r="V46" s="229">
        <v>4879</v>
      </c>
      <c r="W46" s="230">
        <v>4447</v>
      </c>
      <c r="X46" s="229">
        <f t="shared" si="14"/>
        <v>790817</v>
      </c>
      <c r="Y46" s="228">
        <f t="shared" si="15"/>
        <v>0.3803294567516884</v>
      </c>
    </row>
    <row r="47" spans="1:25" s="220" customFormat="1" ht="19.5" customHeight="1">
      <c r="A47" s="235" t="s">
        <v>266</v>
      </c>
      <c r="B47" s="233">
        <v>25896</v>
      </c>
      <c r="C47" s="230">
        <v>26853</v>
      </c>
      <c r="D47" s="229">
        <v>2599</v>
      </c>
      <c r="E47" s="230">
        <v>2390</v>
      </c>
      <c r="F47" s="229">
        <f aca="true" t="shared" si="16" ref="F47:F52">SUM(B47:E47)</f>
        <v>57738</v>
      </c>
      <c r="G47" s="232">
        <f aca="true" t="shared" si="17" ref="G47:G52">F47/$F$9</f>
        <v>0.07649180075938031</v>
      </c>
      <c r="H47" s="233">
        <v>21180</v>
      </c>
      <c r="I47" s="230">
        <v>22672</v>
      </c>
      <c r="J47" s="229">
        <v>59</v>
      </c>
      <c r="K47" s="230"/>
      <c r="L47" s="229">
        <f aca="true" t="shared" si="18" ref="L47:L52">SUM(H47:K47)</f>
        <v>43911</v>
      </c>
      <c r="M47" s="234">
        <f aca="true" t="shared" si="19" ref="M47:M52">IF(ISERROR(F47/L47-1),"         /0",(F47/L47-1))</f>
        <v>0.31488693038190885</v>
      </c>
      <c r="N47" s="233">
        <v>266566</v>
      </c>
      <c r="O47" s="230">
        <v>256729</v>
      </c>
      <c r="P47" s="229">
        <v>10415</v>
      </c>
      <c r="Q47" s="230">
        <v>9497</v>
      </c>
      <c r="R47" s="229">
        <f aca="true" t="shared" si="20" ref="R47:R52">SUM(N47:Q47)</f>
        <v>543207</v>
      </c>
      <c r="S47" s="232">
        <f aca="true" t="shared" si="21" ref="S47:S52">R47/$R$9</f>
        <v>0.06982119346686678</v>
      </c>
      <c r="T47" s="231">
        <v>224664</v>
      </c>
      <c r="U47" s="230">
        <v>219667</v>
      </c>
      <c r="V47" s="229">
        <v>3992</v>
      </c>
      <c r="W47" s="230">
        <v>3730</v>
      </c>
      <c r="X47" s="229">
        <f aca="true" t="shared" si="22" ref="X47:X52">SUM(T47:W47)</f>
        <v>452053</v>
      </c>
      <c r="Y47" s="228">
        <f aca="true" t="shared" si="23" ref="Y47:Y52">IF(ISERROR(R47/X47-1),"         /0",IF(R47/X47&gt;5,"  *  ",(R47/X47-1)))</f>
        <v>0.20164449743724733</v>
      </c>
    </row>
    <row r="48" spans="1:25" s="220" customFormat="1" ht="19.5" customHeight="1">
      <c r="A48" s="235" t="s">
        <v>295</v>
      </c>
      <c r="B48" s="233">
        <v>5270</v>
      </c>
      <c r="C48" s="230">
        <v>6314</v>
      </c>
      <c r="D48" s="229">
        <v>656</v>
      </c>
      <c r="E48" s="230">
        <v>656</v>
      </c>
      <c r="F48" s="229">
        <f t="shared" si="16"/>
        <v>12896</v>
      </c>
      <c r="G48" s="232">
        <f t="shared" si="17"/>
        <v>0.017084732110446647</v>
      </c>
      <c r="H48" s="233">
        <v>5991</v>
      </c>
      <c r="I48" s="230">
        <v>7251</v>
      </c>
      <c r="J48" s="229">
        <v>757</v>
      </c>
      <c r="K48" s="230">
        <v>807</v>
      </c>
      <c r="L48" s="229">
        <f t="shared" si="18"/>
        <v>14806</v>
      </c>
      <c r="M48" s="234">
        <f t="shared" si="19"/>
        <v>-0.12900175604484665</v>
      </c>
      <c r="N48" s="233">
        <v>58418</v>
      </c>
      <c r="O48" s="230">
        <v>59337</v>
      </c>
      <c r="P48" s="229">
        <v>5551</v>
      </c>
      <c r="Q48" s="230">
        <v>5298</v>
      </c>
      <c r="R48" s="229">
        <f t="shared" si="20"/>
        <v>128604</v>
      </c>
      <c r="S48" s="232">
        <f t="shared" si="21"/>
        <v>0.01653013448761326</v>
      </c>
      <c r="T48" s="231">
        <v>59090</v>
      </c>
      <c r="U48" s="230">
        <v>62719</v>
      </c>
      <c r="V48" s="229">
        <v>5502</v>
      </c>
      <c r="W48" s="230">
        <v>5530</v>
      </c>
      <c r="X48" s="229">
        <f t="shared" si="22"/>
        <v>132841</v>
      </c>
      <c r="Y48" s="228">
        <f t="shared" si="23"/>
        <v>-0.031895273296647875</v>
      </c>
    </row>
    <row r="49" spans="1:25" s="220" customFormat="1" ht="19.5" customHeight="1">
      <c r="A49" s="235" t="s">
        <v>302</v>
      </c>
      <c r="B49" s="233">
        <v>4439</v>
      </c>
      <c r="C49" s="230">
        <v>4810</v>
      </c>
      <c r="D49" s="229">
        <v>0</v>
      </c>
      <c r="E49" s="230">
        <v>0</v>
      </c>
      <c r="F49" s="229">
        <f t="shared" si="16"/>
        <v>9249</v>
      </c>
      <c r="G49" s="232">
        <f t="shared" si="17"/>
        <v>0.012253155031755662</v>
      </c>
      <c r="H49" s="233">
        <v>3019</v>
      </c>
      <c r="I49" s="230">
        <v>4612</v>
      </c>
      <c r="J49" s="229"/>
      <c r="K49" s="230"/>
      <c r="L49" s="229">
        <f t="shared" si="18"/>
        <v>7631</v>
      </c>
      <c r="M49" s="234">
        <f t="shared" si="19"/>
        <v>0.21202987812868557</v>
      </c>
      <c r="N49" s="233">
        <v>39137</v>
      </c>
      <c r="O49" s="230">
        <v>42945</v>
      </c>
      <c r="P49" s="229"/>
      <c r="Q49" s="230"/>
      <c r="R49" s="229">
        <f t="shared" si="20"/>
        <v>82082</v>
      </c>
      <c r="S49" s="232">
        <f t="shared" si="21"/>
        <v>0.010550422218688934</v>
      </c>
      <c r="T49" s="231">
        <v>32169</v>
      </c>
      <c r="U49" s="230">
        <v>39092</v>
      </c>
      <c r="V49" s="229"/>
      <c r="W49" s="230"/>
      <c r="X49" s="229">
        <f t="shared" si="22"/>
        <v>71261</v>
      </c>
      <c r="Y49" s="228">
        <f t="shared" si="23"/>
        <v>0.15185024066459918</v>
      </c>
    </row>
    <row r="50" spans="1:25" s="220" customFormat="1" ht="19.5" customHeight="1">
      <c r="A50" s="235" t="s">
        <v>300</v>
      </c>
      <c r="B50" s="233">
        <v>3302</v>
      </c>
      <c r="C50" s="230">
        <v>4187</v>
      </c>
      <c r="D50" s="229">
        <v>0</v>
      </c>
      <c r="E50" s="230">
        <v>0</v>
      </c>
      <c r="F50" s="229">
        <f t="shared" si="16"/>
        <v>7489</v>
      </c>
      <c r="G50" s="232">
        <f t="shared" si="17"/>
        <v>0.00992149184050364</v>
      </c>
      <c r="H50" s="233">
        <v>3521</v>
      </c>
      <c r="I50" s="230">
        <v>3809</v>
      </c>
      <c r="J50" s="229"/>
      <c r="K50" s="230"/>
      <c r="L50" s="229">
        <f t="shared" si="18"/>
        <v>7330</v>
      </c>
      <c r="M50" s="234">
        <f t="shared" si="19"/>
        <v>0.021691678035470563</v>
      </c>
      <c r="N50" s="233">
        <v>42408</v>
      </c>
      <c r="O50" s="230">
        <v>36252</v>
      </c>
      <c r="P50" s="229"/>
      <c r="Q50" s="230"/>
      <c r="R50" s="229">
        <f t="shared" si="20"/>
        <v>78660</v>
      </c>
      <c r="S50" s="232">
        <f t="shared" si="21"/>
        <v>0.010110574933871878</v>
      </c>
      <c r="T50" s="231">
        <v>66320</v>
      </c>
      <c r="U50" s="230">
        <v>63846</v>
      </c>
      <c r="V50" s="229"/>
      <c r="W50" s="230"/>
      <c r="X50" s="229">
        <f t="shared" si="22"/>
        <v>130166</v>
      </c>
      <c r="Y50" s="228">
        <f t="shared" si="23"/>
        <v>-0.39569472827005514</v>
      </c>
    </row>
    <row r="51" spans="1:25" s="220" customFormat="1" ht="19.5" customHeight="1">
      <c r="A51" s="235" t="s">
        <v>305</v>
      </c>
      <c r="B51" s="233">
        <v>1344</v>
      </c>
      <c r="C51" s="230">
        <v>1779</v>
      </c>
      <c r="D51" s="229">
        <v>0</v>
      </c>
      <c r="E51" s="230">
        <v>0</v>
      </c>
      <c r="F51" s="229">
        <f t="shared" si="16"/>
        <v>3123</v>
      </c>
      <c r="G51" s="232">
        <f t="shared" si="17"/>
        <v>0.004137377355840949</v>
      </c>
      <c r="H51" s="233">
        <v>866</v>
      </c>
      <c r="I51" s="230">
        <v>830</v>
      </c>
      <c r="J51" s="229"/>
      <c r="K51" s="230"/>
      <c r="L51" s="229">
        <f t="shared" si="18"/>
        <v>1696</v>
      </c>
      <c r="M51" s="234">
        <f t="shared" si="19"/>
        <v>0.8413915094339623</v>
      </c>
      <c r="N51" s="233">
        <v>16731</v>
      </c>
      <c r="O51" s="230">
        <v>16761</v>
      </c>
      <c r="P51" s="229">
        <v>266</v>
      </c>
      <c r="Q51" s="230">
        <v>292</v>
      </c>
      <c r="R51" s="229">
        <f t="shared" si="20"/>
        <v>34050</v>
      </c>
      <c r="S51" s="232">
        <f t="shared" si="21"/>
        <v>0.004376621872595188</v>
      </c>
      <c r="T51" s="231">
        <v>1058</v>
      </c>
      <c r="U51" s="230">
        <v>1058</v>
      </c>
      <c r="V51" s="229"/>
      <c r="W51" s="230"/>
      <c r="X51" s="229">
        <f t="shared" si="22"/>
        <v>2116</v>
      </c>
      <c r="Y51" s="228" t="str">
        <f t="shared" si="23"/>
        <v>  *  </v>
      </c>
    </row>
    <row r="52" spans="1:25" s="220" customFormat="1" ht="19.5" customHeight="1" thickBot="1">
      <c r="A52" s="235" t="s">
        <v>279</v>
      </c>
      <c r="B52" s="233">
        <v>293</v>
      </c>
      <c r="C52" s="230">
        <v>49</v>
      </c>
      <c r="D52" s="229">
        <v>43</v>
      </c>
      <c r="E52" s="230">
        <v>50</v>
      </c>
      <c r="F52" s="229">
        <f t="shared" si="16"/>
        <v>435</v>
      </c>
      <c r="G52" s="232">
        <f t="shared" si="17"/>
        <v>0.00057629175465604</v>
      </c>
      <c r="H52" s="233">
        <v>423</v>
      </c>
      <c r="I52" s="230">
        <v>0</v>
      </c>
      <c r="J52" s="229">
        <v>13</v>
      </c>
      <c r="K52" s="230">
        <v>24</v>
      </c>
      <c r="L52" s="229">
        <f t="shared" si="18"/>
        <v>460</v>
      </c>
      <c r="M52" s="234">
        <f t="shared" si="19"/>
        <v>-0.05434782608695654</v>
      </c>
      <c r="N52" s="233">
        <v>2226</v>
      </c>
      <c r="O52" s="230">
        <v>114</v>
      </c>
      <c r="P52" s="229">
        <v>977</v>
      </c>
      <c r="Q52" s="230">
        <v>634</v>
      </c>
      <c r="R52" s="229">
        <f t="shared" si="20"/>
        <v>3951</v>
      </c>
      <c r="S52" s="232">
        <f t="shared" si="21"/>
        <v>0.0005078423794015737</v>
      </c>
      <c r="T52" s="231">
        <v>3570</v>
      </c>
      <c r="U52" s="230">
        <v>785</v>
      </c>
      <c r="V52" s="229">
        <v>992</v>
      </c>
      <c r="W52" s="230">
        <v>771</v>
      </c>
      <c r="X52" s="229">
        <f t="shared" si="22"/>
        <v>6118</v>
      </c>
      <c r="Y52" s="228">
        <f t="shared" si="23"/>
        <v>-0.35420071918927754</v>
      </c>
    </row>
    <row r="53" spans="1:25" s="283" customFormat="1" ht="19.5" customHeight="1">
      <c r="A53" s="292" t="s">
        <v>57</v>
      </c>
      <c r="B53" s="289">
        <f>SUM(B54:B60)</f>
        <v>7876</v>
      </c>
      <c r="C53" s="288">
        <f>SUM(C54:C60)</f>
        <v>8485</v>
      </c>
      <c r="D53" s="287">
        <f>SUM(D54:D60)</f>
        <v>334</v>
      </c>
      <c r="E53" s="288">
        <f>SUM(E54:E60)</f>
        <v>184</v>
      </c>
      <c r="F53" s="287">
        <f t="shared" si="8"/>
        <v>16879</v>
      </c>
      <c r="G53" s="290">
        <f t="shared" si="9"/>
        <v>0.022361444889285743</v>
      </c>
      <c r="H53" s="289">
        <f>SUM(H54:H60)</f>
        <v>6507</v>
      </c>
      <c r="I53" s="288">
        <f>SUM(I54:I60)</f>
        <v>6948</v>
      </c>
      <c r="J53" s="287">
        <f>SUM(J54:J60)</f>
        <v>37</v>
      </c>
      <c r="K53" s="288">
        <f>SUM(K54:K60)</f>
        <v>14</v>
      </c>
      <c r="L53" s="287">
        <f t="shared" si="10"/>
        <v>13506</v>
      </c>
      <c r="M53" s="291">
        <f t="shared" si="11"/>
        <v>0.24974085591588913</v>
      </c>
      <c r="N53" s="289">
        <f>SUM(N54:N60)</f>
        <v>76550</v>
      </c>
      <c r="O53" s="288">
        <f>SUM(O54:O60)</f>
        <v>74781</v>
      </c>
      <c r="P53" s="287">
        <f>SUM(P54:P60)</f>
        <v>1290</v>
      </c>
      <c r="Q53" s="288">
        <f>SUM(Q54:Q60)</f>
        <v>1123</v>
      </c>
      <c r="R53" s="287">
        <f t="shared" si="12"/>
        <v>153744</v>
      </c>
      <c r="S53" s="290">
        <f t="shared" si="13"/>
        <v>0.01976150816975843</v>
      </c>
      <c r="T53" s="289">
        <f>SUM(T54:T60)</f>
        <v>64784</v>
      </c>
      <c r="U53" s="288">
        <f>SUM(U54:U60)</f>
        <v>65093</v>
      </c>
      <c r="V53" s="287">
        <f>SUM(V54:V60)</f>
        <v>995</v>
      </c>
      <c r="W53" s="288">
        <f>SUM(W54:W60)</f>
        <v>1190</v>
      </c>
      <c r="X53" s="287">
        <f t="shared" si="14"/>
        <v>132062</v>
      </c>
      <c r="Y53" s="284">
        <f t="shared" si="15"/>
        <v>0.16418046069270487</v>
      </c>
    </row>
    <row r="54" spans="1:25" ht="19.5" customHeight="1">
      <c r="A54" s="235" t="s">
        <v>266</v>
      </c>
      <c r="B54" s="233">
        <v>4891</v>
      </c>
      <c r="C54" s="230">
        <v>5540</v>
      </c>
      <c r="D54" s="229">
        <v>115</v>
      </c>
      <c r="E54" s="230">
        <v>120</v>
      </c>
      <c r="F54" s="229">
        <f t="shared" si="8"/>
        <v>10666</v>
      </c>
      <c r="G54" s="232">
        <f t="shared" si="9"/>
        <v>0.01413040886243982</v>
      </c>
      <c r="H54" s="233">
        <v>3986</v>
      </c>
      <c r="I54" s="230">
        <v>4676</v>
      </c>
      <c r="J54" s="229">
        <v>32</v>
      </c>
      <c r="K54" s="230"/>
      <c r="L54" s="229">
        <f t="shared" si="10"/>
        <v>8694</v>
      </c>
      <c r="M54" s="234">
        <f t="shared" si="11"/>
        <v>0.22682309638831377</v>
      </c>
      <c r="N54" s="233">
        <v>51834</v>
      </c>
      <c r="O54" s="230">
        <v>51989</v>
      </c>
      <c r="P54" s="229">
        <v>636</v>
      </c>
      <c r="Q54" s="230">
        <v>590</v>
      </c>
      <c r="R54" s="229">
        <f t="shared" si="12"/>
        <v>105049</v>
      </c>
      <c r="S54" s="232">
        <f t="shared" si="13"/>
        <v>0.01350248901892076</v>
      </c>
      <c r="T54" s="231">
        <v>38750</v>
      </c>
      <c r="U54" s="230">
        <v>39886</v>
      </c>
      <c r="V54" s="229">
        <v>453</v>
      </c>
      <c r="W54" s="230">
        <v>524</v>
      </c>
      <c r="X54" s="229">
        <f t="shared" si="14"/>
        <v>79613</v>
      </c>
      <c r="Y54" s="228">
        <f t="shared" si="15"/>
        <v>0.31949555977038924</v>
      </c>
    </row>
    <row r="55" spans="1:25" ht="19.5" customHeight="1">
      <c r="A55" s="235" t="s">
        <v>308</v>
      </c>
      <c r="B55" s="233">
        <v>760</v>
      </c>
      <c r="C55" s="230">
        <v>1032</v>
      </c>
      <c r="D55" s="229">
        <v>0</v>
      </c>
      <c r="E55" s="230">
        <v>0</v>
      </c>
      <c r="F55" s="229">
        <f t="shared" si="8"/>
        <v>1792</v>
      </c>
      <c r="G55" s="232">
        <f t="shared" si="9"/>
        <v>0.002374057067456606</v>
      </c>
      <c r="H55" s="233">
        <v>382</v>
      </c>
      <c r="I55" s="230">
        <v>516</v>
      </c>
      <c r="J55" s="229"/>
      <c r="K55" s="230"/>
      <c r="L55" s="229">
        <f t="shared" si="10"/>
        <v>898</v>
      </c>
      <c r="M55" s="234">
        <f t="shared" si="11"/>
        <v>0.9955456570155903</v>
      </c>
      <c r="N55" s="233">
        <v>3593</v>
      </c>
      <c r="O55" s="230">
        <v>3820</v>
      </c>
      <c r="P55" s="229"/>
      <c r="Q55" s="230"/>
      <c r="R55" s="229">
        <f t="shared" si="12"/>
        <v>7413</v>
      </c>
      <c r="S55" s="232">
        <f t="shared" si="13"/>
        <v>0.000952831070236362</v>
      </c>
      <c r="T55" s="231">
        <v>2853</v>
      </c>
      <c r="U55" s="230">
        <v>2817</v>
      </c>
      <c r="V55" s="229">
        <v>234</v>
      </c>
      <c r="W55" s="230">
        <v>192</v>
      </c>
      <c r="X55" s="229">
        <f t="shared" si="14"/>
        <v>6096</v>
      </c>
      <c r="Y55" s="228">
        <f t="shared" si="15"/>
        <v>0.21604330708661412</v>
      </c>
    </row>
    <row r="56" spans="1:25" ht="19.5" customHeight="1">
      <c r="A56" s="235" t="s">
        <v>309</v>
      </c>
      <c r="B56" s="233">
        <v>757</v>
      </c>
      <c r="C56" s="230">
        <v>515</v>
      </c>
      <c r="D56" s="229">
        <v>218</v>
      </c>
      <c r="E56" s="230">
        <v>63</v>
      </c>
      <c r="F56" s="229">
        <f>SUM(B56:E56)</f>
        <v>1553</v>
      </c>
      <c r="G56" s="232">
        <f>F56/$F$9</f>
        <v>0.002057427804553632</v>
      </c>
      <c r="H56" s="233">
        <v>711</v>
      </c>
      <c r="I56" s="230">
        <v>547</v>
      </c>
      <c r="J56" s="229"/>
      <c r="K56" s="230"/>
      <c r="L56" s="229">
        <f>SUM(H56:K56)</f>
        <v>1258</v>
      </c>
      <c r="M56" s="234">
        <f>IF(ISERROR(F56/L56-1),"         /0",(F56/L56-1))</f>
        <v>0.23449920508744038</v>
      </c>
      <c r="N56" s="233">
        <v>4769</v>
      </c>
      <c r="O56" s="230">
        <v>5324</v>
      </c>
      <c r="P56" s="229">
        <v>470</v>
      </c>
      <c r="Q56" s="230">
        <v>351</v>
      </c>
      <c r="R56" s="229">
        <f>SUM(N56:Q56)</f>
        <v>10914</v>
      </c>
      <c r="S56" s="232">
        <f>R56/$R$9</f>
        <v>0.0014028326319384399</v>
      </c>
      <c r="T56" s="231">
        <v>5449</v>
      </c>
      <c r="U56" s="230">
        <v>5801</v>
      </c>
      <c r="V56" s="229">
        <v>0</v>
      </c>
      <c r="W56" s="230">
        <v>0</v>
      </c>
      <c r="X56" s="229">
        <f>SUM(T56:W56)</f>
        <v>11250</v>
      </c>
      <c r="Y56" s="228">
        <f>IF(ISERROR(R56/X56-1),"         /0",IF(R56/X56&gt;5,"  *  ",(R56/X56-1)))</f>
        <v>-0.029866666666666708</v>
      </c>
    </row>
    <row r="57" spans="1:25" ht="19.5" customHeight="1">
      <c r="A57" s="235" t="s">
        <v>310</v>
      </c>
      <c r="B57" s="233">
        <v>627</v>
      </c>
      <c r="C57" s="230">
        <v>812</v>
      </c>
      <c r="D57" s="229">
        <v>0</v>
      </c>
      <c r="E57" s="230">
        <v>0</v>
      </c>
      <c r="F57" s="229">
        <f>SUM(B57:E57)</f>
        <v>1439</v>
      </c>
      <c r="G57" s="232">
        <f>F57/$F$9</f>
        <v>0.001906399620574808</v>
      </c>
      <c r="H57" s="233">
        <v>646</v>
      </c>
      <c r="I57" s="230">
        <v>917</v>
      </c>
      <c r="J57" s="229"/>
      <c r="K57" s="230"/>
      <c r="L57" s="229">
        <f>SUM(H57:K57)</f>
        <v>1563</v>
      </c>
      <c r="M57" s="234">
        <f>IF(ISERROR(F57/L57-1),"         /0",(F57/L57-1))</f>
        <v>-0.07933461292386434</v>
      </c>
      <c r="N57" s="233">
        <v>8506</v>
      </c>
      <c r="O57" s="230">
        <v>8131</v>
      </c>
      <c r="P57" s="229"/>
      <c r="Q57" s="230"/>
      <c r="R57" s="229">
        <f>SUM(N57:Q57)</f>
        <v>16637</v>
      </c>
      <c r="S57" s="232">
        <f>R57/$R$9</f>
        <v>0.002138439297925584</v>
      </c>
      <c r="T57" s="231">
        <v>4356</v>
      </c>
      <c r="U57" s="230">
        <v>5475</v>
      </c>
      <c r="V57" s="229">
        <v>48</v>
      </c>
      <c r="W57" s="230">
        <v>48</v>
      </c>
      <c r="X57" s="229">
        <f>SUM(T57:W57)</f>
        <v>9927</v>
      </c>
      <c r="Y57" s="228">
        <f>IF(ISERROR(R57/X57-1),"         /0",IF(R57/X57&gt;5,"  *  ",(R57/X57-1)))</f>
        <v>0.6759343205399415</v>
      </c>
    </row>
    <row r="58" spans="1:25" ht="19.5" customHeight="1">
      <c r="A58" s="235" t="s">
        <v>269</v>
      </c>
      <c r="B58" s="233">
        <v>353</v>
      </c>
      <c r="C58" s="230">
        <v>313</v>
      </c>
      <c r="D58" s="229">
        <v>0</v>
      </c>
      <c r="E58" s="230">
        <v>0</v>
      </c>
      <c r="F58" s="229">
        <f t="shared" si="8"/>
        <v>666</v>
      </c>
      <c r="G58" s="232">
        <f t="shared" si="9"/>
        <v>0.0008823225485078681</v>
      </c>
      <c r="H58" s="233">
        <v>262</v>
      </c>
      <c r="I58" s="230">
        <v>208</v>
      </c>
      <c r="J58" s="229"/>
      <c r="K58" s="230"/>
      <c r="L58" s="229">
        <f t="shared" si="10"/>
        <v>470</v>
      </c>
      <c r="M58" s="234">
        <f t="shared" si="11"/>
        <v>0.4170212765957446</v>
      </c>
      <c r="N58" s="233">
        <v>3113</v>
      </c>
      <c r="O58" s="230">
        <v>3172</v>
      </c>
      <c r="P58" s="229"/>
      <c r="Q58" s="230"/>
      <c r="R58" s="229">
        <f t="shared" si="12"/>
        <v>6285</v>
      </c>
      <c r="S58" s="232">
        <f t="shared" si="13"/>
        <v>0.0008078434205362924</v>
      </c>
      <c r="T58" s="231">
        <v>3220</v>
      </c>
      <c r="U58" s="230">
        <v>2891</v>
      </c>
      <c r="V58" s="229"/>
      <c r="W58" s="230"/>
      <c r="X58" s="229">
        <f t="shared" si="14"/>
        <v>6111</v>
      </c>
      <c r="Y58" s="228">
        <f t="shared" si="15"/>
        <v>0.028473244968090228</v>
      </c>
    </row>
    <row r="59" spans="1:25" ht="19.5" customHeight="1">
      <c r="A59" s="235" t="s">
        <v>300</v>
      </c>
      <c r="B59" s="233">
        <v>153</v>
      </c>
      <c r="C59" s="230">
        <v>109</v>
      </c>
      <c r="D59" s="229">
        <v>0</v>
      </c>
      <c r="E59" s="230">
        <v>0</v>
      </c>
      <c r="F59" s="229">
        <f>SUM(B59:E59)</f>
        <v>262</v>
      </c>
      <c r="G59" s="232">
        <f>F59/$F$9</f>
        <v>0.00034709986142501717</v>
      </c>
      <c r="H59" s="233">
        <v>418</v>
      </c>
      <c r="I59" s="230">
        <v>84</v>
      </c>
      <c r="J59" s="229"/>
      <c r="K59" s="230"/>
      <c r="L59" s="229">
        <f>SUM(H59:K59)</f>
        <v>502</v>
      </c>
      <c r="M59" s="234">
        <f>IF(ISERROR(F59/L59-1),"         /0",(F59/L59-1))</f>
        <v>-0.47808764940239046</v>
      </c>
      <c r="N59" s="233">
        <v>3369</v>
      </c>
      <c r="O59" s="230">
        <v>1481</v>
      </c>
      <c r="P59" s="229"/>
      <c r="Q59" s="230"/>
      <c r="R59" s="229">
        <f>SUM(N59:Q59)</f>
        <v>4850</v>
      </c>
      <c r="S59" s="232">
        <f>R59/$R$9</f>
        <v>0.0006233954796501221</v>
      </c>
      <c r="T59" s="231">
        <v>5028</v>
      </c>
      <c r="U59" s="230">
        <v>3507</v>
      </c>
      <c r="V59" s="229"/>
      <c r="W59" s="230"/>
      <c r="X59" s="229">
        <f>SUM(T59:W59)</f>
        <v>8535</v>
      </c>
      <c r="Y59" s="228">
        <f>IF(ISERROR(R59/X59-1),"         /0",IF(R59/X59&gt;5,"  *  ",(R59/X59-1)))</f>
        <v>-0.4317516110134739</v>
      </c>
    </row>
    <row r="60" spans="1:25" ht="19.5" customHeight="1" thickBot="1">
      <c r="A60" s="235" t="s">
        <v>279</v>
      </c>
      <c r="B60" s="233">
        <v>335</v>
      </c>
      <c r="C60" s="230">
        <v>164</v>
      </c>
      <c r="D60" s="229">
        <v>1</v>
      </c>
      <c r="E60" s="230">
        <v>1</v>
      </c>
      <c r="F60" s="229">
        <f t="shared" si="8"/>
        <v>501</v>
      </c>
      <c r="G60" s="232">
        <f t="shared" si="9"/>
        <v>0.0006637291243279908</v>
      </c>
      <c r="H60" s="233">
        <v>102</v>
      </c>
      <c r="I60" s="230">
        <v>0</v>
      </c>
      <c r="J60" s="229">
        <v>5</v>
      </c>
      <c r="K60" s="230">
        <v>14</v>
      </c>
      <c r="L60" s="229">
        <f t="shared" si="10"/>
        <v>121</v>
      </c>
      <c r="M60" s="234">
        <f t="shared" si="11"/>
        <v>3.1404958677685952</v>
      </c>
      <c r="N60" s="233">
        <v>1366</v>
      </c>
      <c r="O60" s="230">
        <v>864</v>
      </c>
      <c r="P60" s="229">
        <v>184</v>
      </c>
      <c r="Q60" s="230">
        <v>182</v>
      </c>
      <c r="R60" s="229">
        <f t="shared" si="12"/>
        <v>2596</v>
      </c>
      <c r="S60" s="232">
        <f t="shared" si="13"/>
        <v>0.00033367725055086955</v>
      </c>
      <c r="T60" s="231">
        <v>5128</v>
      </c>
      <c r="U60" s="230">
        <v>4716</v>
      </c>
      <c r="V60" s="229">
        <v>260</v>
      </c>
      <c r="W60" s="230">
        <v>426</v>
      </c>
      <c r="X60" s="229">
        <f t="shared" si="14"/>
        <v>10530</v>
      </c>
      <c r="Y60" s="228">
        <f t="shared" si="15"/>
        <v>-0.7534662867996201</v>
      </c>
    </row>
    <row r="61" spans="1:25" s="220" customFormat="1" ht="19.5" customHeight="1" thickBot="1">
      <c r="A61" s="279" t="s">
        <v>56</v>
      </c>
      <c r="B61" s="276">
        <v>1003</v>
      </c>
      <c r="C61" s="275">
        <v>349</v>
      </c>
      <c r="D61" s="274">
        <v>135</v>
      </c>
      <c r="E61" s="275">
        <v>455</v>
      </c>
      <c r="F61" s="274">
        <f t="shared" si="8"/>
        <v>1942</v>
      </c>
      <c r="G61" s="277">
        <f t="shared" si="9"/>
        <v>0.0025727783621655852</v>
      </c>
      <c r="H61" s="276">
        <v>826</v>
      </c>
      <c r="I61" s="275">
        <v>81</v>
      </c>
      <c r="J61" s="274">
        <v>0</v>
      </c>
      <c r="K61" s="275">
        <v>0</v>
      </c>
      <c r="L61" s="274">
        <f t="shared" si="10"/>
        <v>907</v>
      </c>
      <c r="M61" s="278">
        <f t="shared" si="11"/>
        <v>1.1411245865490627</v>
      </c>
      <c r="N61" s="276">
        <v>12398</v>
      </c>
      <c r="O61" s="275">
        <v>2151</v>
      </c>
      <c r="P61" s="274">
        <v>5209</v>
      </c>
      <c r="Q61" s="275">
        <v>4767</v>
      </c>
      <c r="R61" s="274">
        <f t="shared" si="12"/>
        <v>24525</v>
      </c>
      <c r="S61" s="277">
        <f t="shared" si="13"/>
        <v>0.003152324564622525</v>
      </c>
      <c r="T61" s="276">
        <v>11722</v>
      </c>
      <c r="U61" s="275">
        <v>2821</v>
      </c>
      <c r="V61" s="274">
        <v>1856</v>
      </c>
      <c r="W61" s="275">
        <v>1872</v>
      </c>
      <c r="X61" s="274">
        <f t="shared" si="14"/>
        <v>18271</v>
      </c>
      <c r="Y61" s="271">
        <f t="shared" si="15"/>
        <v>0.3422910623392261</v>
      </c>
    </row>
    <row r="62" ht="15" thickTop="1">
      <c r="A62" s="121" t="s">
        <v>159</v>
      </c>
    </row>
    <row r="63" ht="15">
      <c r="A63" s="121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2:Y65536 M62:M65536 Y3 M3">
    <cfRule type="cellIs" priority="3" dxfId="91" operator="lessThan" stopIfTrue="1">
      <formula>0</formula>
    </cfRule>
  </conditionalFormatting>
  <conditionalFormatting sqref="Y9:Y61 M9:M61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645" t="s">
        <v>70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0" customFormat="1" ht="15.75" customHeight="1" thickBot="1" thickTop="1">
      <c r="A5" s="672" t="s">
        <v>62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8" customFormat="1" ht="26.25" customHeight="1" thickBot="1">
      <c r="A6" s="673"/>
      <c r="B6" s="651" t="s">
        <v>204</v>
      </c>
      <c r="C6" s="652"/>
      <c r="D6" s="652"/>
      <c r="E6" s="652"/>
      <c r="F6" s="652"/>
      <c r="G6" s="648" t="s">
        <v>34</v>
      </c>
      <c r="H6" s="651" t="s">
        <v>205</v>
      </c>
      <c r="I6" s="652"/>
      <c r="J6" s="652"/>
      <c r="K6" s="652"/>
      <c r="L6" s="652"/>
      <c r="M6" s="659" t="s">
        <v>33</v>
      </c>
      <c r="N6" s="651" t="s">
        <v>206</v>
      </c>
      <c r="O6" s="652"/>
      <c r="P6" s="652"/>
      <c r="Q6" s="652"/>
      <c r="R6" s="652"/>
      <c r="S6" s="648" t="s">
        <v>34</v>
      </c>
      <c r="T6" s="651" t="s">
        <v>207</v>
      </c>
      <c r="U6" s="652"/>
      <c r="V6" s="652"/>
      <c r="W6" s="652"/>
      <c r="X6" s="652"/>
      <c r="Y6" s="653" t="s">
        <v>33</v>
      </c>
    </row>
    <row r="7" spans="1:25" s="168" customFormat="1" ht="26.25" customHeight="1">
      <c r="A7" s="674"/>
      <c r="B7" s="583" t="s">
        <v>22</v>
      </c>
      <c r="C7" s="579"/>
      <c r="D7" s="578" t="s">
        <v>21</v>
      </c>
      <c r="E7" s="579"/>
      <c r="F7" s="671" t="s">
        <v>17</v>
      </c>
      <c r="G7" s="649"/>
      <c r="H7" s="583" t="s">
        <v>22</v>
      </c>
      <c r="I7" s="579"/>
      <c r="J7" s="578" t="s">
        <v>21</v>
      </c>
      <c r="K7" s="579"/>
      <c r="L7" s="671" t="s">
        <v>17</v>
      </c>
      <c r="M7" s="660"/>
      <c r="N7" s="583" t="s">
        <v>22</v>
      </c>
      <c r="O7" s="579"/>
      <c r="P7" s="578" t="s">
        <v>21</v>
      </c>
      <c r="Q7" s="579"/>
      <c r="R7" s="671" t="s">
        <v>17</v>
      </c>
      <c r="S7" s="649"/>
      <c r="T7" s="583" t="s">
        <v>22</v>
      </c>
      <c r="U7" s="579"/>
      <c r="V7" s="578" t="s">
        <v>21</v>
      </c>
      <c r="W7" s="579"/>
      <c r="X7" s="671" t="s">
        <v>17</v>
      </c>
      <c r="Y7" s="654"/>
    </row>
    <row r="8" spans="1:25" s="266" customFormat="1" ht="27.75" thickBot="1">
      <c r="A8" s="675"/>
      <c r="B8" s="269" t="s">
        <v>31</v>
      </c>
      <c r="C8" s="267" t="s">
        <v>30</v>
      </c>
      <c r="D8" s="268" t="s">
        <v>31</v>
      </c>
      <c r="E8" s="267" t="s">
        <v>30</v>
      </c>
      <c r="F8" s="644"/>
      <c r="G8" s="650"/>
      <c r="H8" s="269" t="s">
        <v>31</v>
      </c>
      <c r="I8" s="267" t="s">
        <v>30</v>
      </c>
      <c r="J8" s="268" t="s">
        <v>31</v>
      </c>
      <c r="K8" s="267" t="s">
        <v>30</v>
      </c>
      <c r="L8" s="644"/>
      <c r="M8" s="661"/>
      <c r="N8" s="269" t="s">
        <v>31</v>
      </c>
      <c r="O8" s="267" t="s">
        <v>30</v>
      </c>
      <c r="P8" s="268" t="s">
        <v>31</v>
      </c>
      <c r="Q8" s="267" t="s">
        <v>30</v>
      </c>
      <c r="R8" s="644"/>
      <c r="S8" s="650"/>
      <c r="T8" s="269" t="s">
        <v>31</v>
      </c>
      <c r="U8" s="267" t="s">
        <v>30</v>
      </c>
      <c r="V8" s="268" t="s">
        <v>31</v>
      </c>
      <c r="W8" s="267" t="s">
        <v>30</v>
      </c>
      <c r="X8" s="644"/>
      <c r="Y8" s="655"/>
    </row>
    <row r="9" spans="1:25" s="259" customFormat="1" ht="18" customHeight="1" thickBot="1" thickTop="1">
      <c r="A9" s="323" t="s">
        <v>24</v>
      </c>
      <c r="B9" s="321">
        <f>B10+B20+B34+B44+B51+B56</f>
        <v>26428.444</v>
      </c>
      <c r="C9" s="320">
        <f>C10+C20+C34+C44+C51+C56</f>
        <v>20319.513</v>
      </c>
      <c r="D9" s="319">
        <f>D10+D20+D34+D44+D51+D56</f>
        <v>2167.1519999999996</v>
      </c>
      <c r="E9" s="320">
        <f>E10+E20+E34+E44+E51+E56</f>
        <v>1745.642</v>
      </c>
      <c r="F9" s="319">
        <f aca="true" t="shared" si="0" ref="F9:F19">SUM(B9:E9)</f>
        <v>50660.751</v>
      </c>
      <c r="G9" s="322">
        <f aca="true" t="shared" si="1" ref="G9:G19">F9/$F$9</f>
        <v>1</v>
      </c>
      <c r="H9" s="321">
        <f>H10+H20+H34+H44+H51+H56</f>
        <v>23630.953000000005</v>
      </c>
      <c r="I9" s="320">
        <f>I10+I20+I34+I44+I51+I56</f>
        <v>19559.736</v>
      </c>
      <c r="J9" s="319">
        <f>J10+J20+J34+J44+J51+J56</f>
        <v>2184.1800000000003</v>
      </c>
      <c r="K9" s="320">
        <f>K10+K20+K34+K44+K51+K56</f>
        <v>1650.569</v>
      </c>
      <c r="L9" s="319">
        <f aca="true" t="shared" si="2" ref="L9:L19">SUM(H9:K9)</f>
        <v>47025.43800000001</v>
      </c>
      <c r="M9" s="446">
        <f aca="true" t="shared" si="3" ref="M9:M22">IF(ISERROR(F9/L9-1),"         /0",(F9/L9-1))</f>
        <v>0.07730524487618773</v>
      </c>
      <c r="N9" s="321">
        <f>N10+N20+N34+N44+N51+N56</f>
        <v>309957.2900000001</v>
      </c>
      <c r="O9" s="320">
        <f>O10+O20+O34+O44+O51+O56</f>
        <v>208591.16199999998</v>
      </c>
      <c r="P9" s="319">
        <f>P10+P20+P34+P44+P51+P56</f>
        <v>30695.646000000004</v>
      </c>
      <c r="Q9" s="320">
        <f>Q10+Q20+Q34+Q44+Q51+Q56</f>
        <v>21815.262000000002</v>
      </c>
      <c r="R9" s="319">
        <f aca="true" t="shared" si="4" ref="R9:R19">SUM(N9:Q9)</f>
        <v>571059.36</v>
      </c>
      <c r="S9" s="322">
        <f aca="true" t="shared" si="5" ref="S9:S19">R9/$R$9</f>
        <v>1</v>
      </c>
      <c r="T9" s="321">
        <f>T10+T20+T34+T44+T51+T56</f>
        <v>283689.1999999999</v>
      </c>
      <c r="U9" s="320">
        <f>U10+U20+U34+U44+U51+U56</f>
        <v>192881.66999999998</v>
      </c>
      <c r="V9" s="319">
        <f>V10+V20+V34+V44+V51+V56</f>
        <v>42515.891999999985</v>
      </c>
      <c r="W9" s="320">
        <f>W10+W20+W34+W44+W51+W56</f>
        <v>27682.482999999997</v>
      </c>
      <c r="X9" s="319">
        <f aca="true" t="shared" si="6" ref="X9:X19">SUM(T9:W9)</f>
        <v>546769.2449999999</v>
      </c>
      <c r="Y9" s="318">
        <f>IF(ISERROR(R9/X9-1),"         /0",(R9/X9-1))</f>
        <v>0.04442480117915215</v>
      </c>
    </row>
    <row r="10" spans="1:25" s="236" customFormat="1" ht="19.5" customHeight="1" thickTop="1">
      <c r="A10" s="317" t="s">
        <v>61</v>
      </c>
      <c r="B10" s="314">
        <f>SUM(B11:B19)</f>
        <v>17553.155</v>
      </c>
      <c r="C10" s="313">
        <f>SUM(C11:C19)</f>
        <v>10199.447999999999</v>
      </c>
      <c r="D10" s="312">
        <f>SUM(D11:D19)</f>
        <v>1986.3509999999999</v>
      </c>
      <c r="E10" s="313">
        <f>SUM(E11:E19)</f>
        <v>1272.531</v>
      </c>
      <c r="F10" s="312">
        <f t="shared" si="0"/>
        <v>31011.484999999993</v>
      </c>
      <c r="G10" s="315">
        <f t="shared" si="1"/>
        <v>0.6121402542966644</v>
      </c>
      <c r="H10" s="314">
        <f>SUM(H11:H19)</f>
        <v>13720.682</v>
      </c>
      <c r="I10" s="313">
        <f>SUM(I11:I19)</f>
        <v>10879.685999999998</v>
      </c>
      <c r="J10" s="312">
        <f>SUM(J11:J19)</f>
        <v>2094.812</v>
      </c>
      <c r="K10" s="313">
        <f>SUM(K11:K19)</f>
        <v>1327.8010000000002</v>
      </c>
      <c r="L10" s="312">
        <f t="shared" si="2"/>
        <v>28022.981</v>
      </c>
      <c r="M10" s="316">
        <f t="shared" si="3"/>
        <v>0.10664475702995313</v>
      </c>
      <c r="N10" s="314">
        <f>SUM(N11:N19)</f>
        <v>198191.46500000005</v>
      </c>
      <c r="O10" s="313">
        <f>SUM(O11:O19)</f>
        <v>103352.118</v>
      </c>
      <c r="P10" s="312">
        <f>SUM(P11:P19)</f>
        <v>29463.758</v>
      </c>
      <c r="Q10" s="313">
        <f>SUM(Q11:Q19)</f>
        <v>15866.463</v>
      </c>
      <c r="R10" s="312">
        <f t="shared" si="4"/>
        <v>346873.804</v>
      </c>
      <c r="S10" s="315">
        <f t="shared" si="5"/>
        <v>0.6074216242598668</v>
      </c>
      <c r="T10" s="314">
        <f>SUM(T11:T19)</f>
        <v>175140.01999999993</v>
      </c>
      <c r="U10" s="313">
        <f>SUM(U11:U19)</f>
        <v>93407.27800000002</v>
      </c>
      <c r="V10" s="312">
        <f>SUM(V11:V19)</f>
        <v>38219.02799999999</v>
      </c>
      <c r="W10" s="313">
        <f>SUM(W11:W19)</f>
        <v>21968.086</v>
      </c>
      <c r="X10" s="312">
        <f t="shared" si="6"/>
        <v>328734.41199999995</v>
      </c>
      <c r="Y10" s="311">
        <f aca="true" t="shared" si="7" ref="Y10:Y19">IF(ISERROR(R10/X10-1),"         /0",IF(R10/X10&gt;5,"  *  ",(R10/X10-1)))</f>
        <v>0.05517947418294633</v>
      </c>
    </row>
    <row r="11" spans="1:25" ht="19.5" customHeight="1">
      <c r="A11" s="235" t="s">
        <v>208</v>
      </c>
      <c r="B11" s="233">
        <v>12262.575</v>
      </c>
      <c r="C11" s="230">
        <v>7428.467999999999</v>
      </c>
      <c r="D11" s="229">
        <v>1437.702</v>
      </c>
      <c r="E11" s="230">
        <v>1215.82</v>
      </c>
      <c r="F11" s="229">
        <f t="shared" si="0"/>
        <v>22344.565</v>
      </c>
      <c r="G11" s="232">
        <f t="shared" si="1"/>
        <v>0.44106264828170433</v>
      </c>
      <c r="H11" s="233">
        <v>10066.132</v>
      </c>
      <c r="I11" s="230">
        <v>7896.656</v>
      </c>
      <c r="J11" s="229">
        <v>1042.995</v>
      </c>
      <c r="K11" s="230">
        <v>1067.303</v>
      </c>
      <c r="L11" s="229">
        <f t="shared" si="2"/>
        <v>20073.086</v>
      </c>
      <c r="M11" s="234">
        <f t="shared" si="3"/>
        <v>0.11316042784851321</v>
      </c>
      <c r="N11" s="233">
        <v>139182.99600000004</v>
      </c>
      <c r="O11" s="230">
        <v>74432.477</v>
      </c>
      <c r="P11" s="229">
        <v>19918.743000000002</v>
      </c>
      <c r="Q11" s="230">
        <v>14849.186</v>
      </c>
      <c r="R11" s="229">
        <f t="shared" si="4"/>
        <v>248383.40200000006</v>
      </c>
      <c r="S11" s="232">
        <f t="shared" si="5"/>
        <v>0.43495198467633917</v>
      </c>
      <c r="T11" s="233">
        <v>121793.31799999993</v>
      </c>
      <c r="U11" s="230">
        <v>65645.576</v>
      </c>
      <c r="V11" s="229">
        <v>28995.830999999995</v>
      </c>
      <c r="W11" s="230">
        <v>20253.827</v>
      </c>
      <c r="X11" s="229">
        <f t="shared" si="6"/>
        <v>236688.5519999999</v>
      </c>
      <c r="Y11" s="228">
        <f t="shared" si="7"/>
        <v>0.049410290025350134</v>
      </c>
    </row>
    <row r="12" spans="1:25" ht="19.5" customHeight="1">
      <c r="A12" s="235" t="s">
        <v>210</v>
      </c>
      <c r="B12" s="233">
        <v>3860.754</v>
      </c>
      <c r="C12" s="230">
        <v>581.546</v>
      </c>
      <c r="D12" s="229">
        <v>286.368</v>
      </c>
      <c r="E12" s="230">
        <v>0</v>
      </c>
      <c r="F12" s="229">
        <f t="shared" si="0"/>
        <v>4728.668000000001</v>
      </c>
      <c r="G12" s="232">
        <f t="shared" si="1"/>
        <v>0.09333987172831293</v>
      </c>
      <c r="H12" s="233">
        <v>2401.321</v>
      </c>
      <c r="I12" s="230">
        <v>609.779</v>
      </c>
      <c r="J12" s="229">
        <v>1051.767</v>
      </c>
      <c r="K12" s="230">
        <v>260.498</v>
      </c>
      <c r="L12" s="229">
        <f t="shared" si="2"/>
        <v>4323.365</v>
      </c>
      <c r="M12" s="234">
        <f t="shared" si="3"/>
        <v>0.09374711596175689</v>
      </c>
      <c r="N12" s="233">
        <v>45915.736999999994</v>
      </c>
      <c r="O12" s="230">
        <v>5217.143999999999</v>
      </c>
      <c r="P12" s="229">
        <v>7040.171000000001</v>
      </c>
      <c r="Q12" s="230">
        <v>604.247</v>
      </c>
      <c r="R12" s="229">
        <f t="shared" si="4"/>
        <v>58777.299</v>
      </c>
      <c r="S12" s="232">
        <f t="shared" si="5"/>
        <v>0.10292677629870212</v>
      </c>
      <c r="T12" s="233">
        <v>41661.245</v>
      </c>
      <c r="U12" s="230">
        <v>6480.9450000000015</v>
      </c>
      <c r="V12" s="229">
        <v>9047.773000000001</v>
      </c>
      <c r="W12" s="230">
        <v>1521.5130000000001</v>
      </c>
      <c r="X12" s="229">
        <f t="shared" si="6"/>
        <v>58711.476</v>
      </c>
      <c r="Y12" s="228">
        <f t="shared" si="7"/>
        <v>0.0011211266431114808</v>
      </c>
    </row>
    <row r="13" spans="1:25" ht="19.5" customHeight="1">
      <c r="A13" s="235" t="s">
        <v>211</v>
      </c>
      <c r="B13" s="233">
        <v>109.90100000000001</v>
      </c>
      <c r="C13" s="230">
        <v>701.643</v>
      </c>
      <c r="D13" s="229">
        <v>0</v>
      </c>
      <c r="E13" s="230">
        <v>0</v>
      </c>
      <c r="F13" s="229">
        <f t="shared" si="0"/>
        <v>811.5440000000001</v>
      </c>
      <c r="G13" s="232">
        <f t="shared" si="1"/>
        <v>0.016019186134844314</v>
      </c>
      <c r="H13" s="233">
        <v>49.272</v>
      </c>
      <c r="I13" s="230">
        <v>610.1080000000001</v>
      </c>
      <c r="J13" s="229">
        <v>0</v>
      </c>
      <c r="K13" s="230">
        <v>0</v>
      </c>
      <c r="L13" s="229">
        <f t="shared" si="2"/>
        <v>659.3800000000001</v>
      </c>
      <c r="M13" s="234">
        <f>IF(ISERROR(F13/L13-1),"         /0",(F13/L13-1))</f>
        <v>0.230768297491583</v>
      </c>
      <c r="N13" s="233">
        <v>547.0889999999999</v>
      </c>
      <c r="O13" s="230">
        <v>6007.645999999999</v>
      </c>
      <c r="P13" s="229">
        <v>0</v>
      </c>
      <c r="Q13" s="230">
        <v>50.477</v>
      </c>
      <c r="R13" s="229">
        <f t="shared" si="4"/>
        <v>6605.211999999999</v>
      </c>
      <c r="S13" s="232">
        <f t="shared" si="5"/>
        <v>0.011566594407978881</v>
      </c>
      <c r="T13" s="233">
        <v>636.754</v>
      </c>
      <c r="U13" s="230">
        <v>6632.6050000000005</v>
      </c>
      <c r="V13" s="229">
        <v>0</v>
      </c>
      <c r="W13" s="230">
        <v>0</v>
      </c>
      <c r="X13" s="229">
        <f t="shared" si="6"/>
        <v>7269.359</v>
      </c>
      <c r="Y13" s="228">
        <f t="shared" si="7"/>
        <v>-0.09136252591184468</v>
      </c>
    </row>
    <row r="14" spans="1:25" ht="19.5" customHeight="1">
      <c r="A14" s="235" t="s">
        <v>213</v>
      </c>
      <c r="B14" s="233">
        <v>348.23299999999995</v>
      </c>
      <c r="C14" s="230">
        <v>147.64000000000001</v>
      </c>
      <c r="D14" s="229">
        <v>0</v>
      </c>
      <c r="E14" s="230">
        <v>0</v>
      </c>
      <c r="F14" s="229">
        <f t="shared" si="0"/>
        <v>495.87299999999993</v>
      </c>
      <c r="G14" s="232">
        <f t="shared" si="1"/>
        <v>0.009788109931493118</v>
      </c>
      <c r="H14" s="233">
        <v>231.05599999999998</v>
      </c>
      <c r="I14" s="230">
        <v>192.551</v>
      </c>
      <c r="J14" s="229"/>
      <c r="K14" s="230"/>
      <c r="L14" s="229">
        <f t="shared" si="2"/>
        <v>423.60699999999997</v>
      </c>
      <c r="M14" s="234">
        <f t="shared" si="3"/>
        <v>0.17059680316897485</v>
      </c>
      <c r="N14" s="233">
        <v>2635.799</v>
      </c>
      <c r="O14" s="230">
        <v>1579.2549999999997</v>
      </c>
      <c r="P14" s="229">
        <v>0</v>
      </c>
      <c r="Q14" s="230">
        <v>0</v>
      </c>
      <c r="R14" s="229">
        <f t="shared" si="4"/>
        <v>4215.054</v>
      </c>
      <c r="S14" s="232">
        <f t="shared" si="5"/>
        <v>0.007381113585109612</v>
      </c>
      <c r="T14" s="233">
        <v>2038.421</v>
      </c>
      <c r="U14" s="230">
        <v>1548.392</v>
      </c>
      <c r="V14" s="229">
        <v>0</v>
      </c>
      <c r="W14" s="230">
        <v>0</v>
      </c>
      <c r="X14" s="229">
        <f t="shared" si="6"/>
        <v>3586.813</v>
      </c>
      <c r="Y14" s="228">
        <f t="shared" si="7"/>
        <v>0.17515298400000212</v>
      </c>
    </row>
    <row r="15" spans="1:25" ht="19.5" customHeight="1">
      <c r="A15" s="235" t="s">
        <v>216</v>
      </c>
      <c r="B15" s="233">
        <v>35.147000000000006</v>
      </c>
      <c r="C15" s="230">
        <v>441.147</v>
      </c>
      <c r="D15" s="229">
        <v>0</v>
      </c>
      <c r="E15" s="230">
        <v>0</v>
      </c>
      <c r="F15" s="229">
        <f>SUM(B15:E15)</f>
        <v>476.294</v>
      </c>
      <c r="G15" s="232">
        <f>F15/$F$9</f>
        <v>0.009401637176677463</v>
      </c>
      <c r="H15" s="233">
        <v>79.17099999999999</v>
      </c>
      <c r="I15" s="230">
        <v>704.8979999999999</v>
      </c>
      <c r="J15" s="229"/>
      <c r="K15" s="230"/>
      <c r="L15" s="229">
        <f>SUM(H15:K15)</f>
        <v>784.069</v>
      </c>
      <c r="M15" s="234">
        <f>IF(ISERROR(F15/L15-1),"         /0",(F15/L15-1))</f>
        <v>-0.39253560592243797</v>
      </c>
      <c r="N15" s="233">
        <v>369.35</v>
      </c>
      <c r="O15" s="230">
        <v>6663.706</v>
      </c>
      <c r="P15" s="229">
        <v>0.136</v>
      </c>
      <c r="Q15" s="230">
        <v>0.159</v>
      </c>
      <c r="R15" s="229">
        <f>SUM(N15:Q15)</f>
        <v>7033.351000000001</v>
      </c>
      <c r="S15" s="232">
        <f>R15/$R$9</f>
        <v>0.012316322072017173</v>
      </c>
      <c r="T15" s="233">
        <v>457.72300000000007</v>
      </c>
      <c r="U15" s="230">
        <v>5983.035</v>
      </c>
      <c r="V15" s="229">
        <v>0</v>
      </c>
      <c r="W15" s="230">
        <v>70.712</v>
      </c>
      <c r="X15" s="229">
        <f>SUM(T15:W15)</f>
        <v>6511.47</v>
      </c>
      <c r="Y15" s="228">
        <f>IF(ISERROR(R15/X15-1),"         /0",IF(R15/X15&gt;5,"  *  ",(R15/X15-1)))</f>
        <v>0.08014795430217769</v>
      </c>
    </row>
    <row r="16" spans="1:25" ht="19.5" customHeight="1">
      <c r="A16" s="235" t="s">
        <v>218</v>
      </c>
      <c r="B16" s="233">
        <v>177.788</v>
      </c>
      <c r="C16" s="230">
        <v>111.168</v>
      </c>
      <c r="D16" s="229">
        <v>0</v>
      </c>
      <c r="E16" s="230">
        <v>0</v>
      </c>
      <c r="F16" s="229">
        <f t="shared" si="0"/>
        <v>288.956</v>
      </c>
      <c r="G16" s="232">
        <f t="shared" si="1"/>
        <v>0.005703744897109797</v>
      </c>
      <c r="H16" s="233">
        <v>170.70299999999997</v>
      </c>
      <c r="I16" s="230">
        <v>98.373</v>
      </c>
      <c r="J16" s="229"/>
      <c r="K16" s="230"/>
      <c r="L16" s="229">
        <f t="shared" si="2"/>
        <v>269.07599999999996</v>
      </c>
      <c r="M16" s="234">
        <f t="shared" si="3"/>
        <v>0.07388247186668462</v>
      </c>
      <c r="N16" s="233">
        <v>1532.8790000000001</v>
      </c>
      <c r="O16" s="230">
        <v>1379.5459999999998</v>
      </c>
      <c r="P16" s="229">
        <v>0</v>
      </c>
      <c r="Q16" s="230">
        <v>0</v>
      </c>
      <c r="R16" s="229">
        <f t="shared" si="4"/>
        <v>2912.425</v>
      </c>
      <c r="S16" s="232">
        <f t="shared" si="5"/>
        <v>0.0051000389871904035</v>
      </c>
      <c r="T16" s="233">
        <v>1196.4480000000003</v>
      </c>
      <c r="U16" s="230">
        <v>907.9480000000001</v>
      </c>
      <c r="V16" s="229"/>
      <c r="W16" s="230"/>
      <c r="X16" s="229">
        <f t="shared" si="6"/>
        <v>2104.3960000000006</v>
      </c>
      <c r="Y16" s="228">
        <f t="shared" si="7"/>
        <v>0.3839719330392186</v>
      </c>
    </row>
    <row r="17" spans="1:25" ht="19.5" customHeight="1">
      <c r="A17" s="235" t="s">
        <v>262</v>
      </c>
      <c r="B17" s="233">
        <v>74.055</v>
      </c>
      <c r="C17" s="230">
        <v>0</v>
      </c>
      <c r="D17" s="229">
        <v>0</v>
      </c>
      <c r="E17" s="230">
        <v>0</v>
      </c>
      <c r="F17" s="229">
        <f t="shared" si="0"/>
        <v>74.055</v>
      </c>
      <c r="G17" s="232">
        <f t="shared" si="1"/>
        <v>0.00146178251483086</v>
      </c>
      <c r="H17" s="233">
        <v>0</v>
      </c>
      <c r="I17" s="230"/>
      <c r="J17" s="229"/>
      <c r="K17" s="230"/>
      <c r="L17" s="229">
        <f t="shared" si="2"/>
        <v>0</v>
      </c>
      <c r="M17" s="234" t="str">
        <f t="shared" si="3"/>
        <v>         /0</v>
      </c>
      <c r="N17" s="233">
        <v>182.555</v>
      </c>
      <c r="O17" s="230">
        <v>35.302</v>
      </c>
      <c r="P17" s="229">
        <v>0</v>
      </c>
      <c r="Q17" s="230">
        <v>0</v>
      </c>
      <c r="R17" s="229">
        <f t="shared" si="4"/>
        <v>217.857</v>
      </c>
      <c r="S17" s="232">
        <f t="shared" si="5"/>
        <v>0.00038149624235210854</v>
      </c>
      <c r="T17" s="233">
        <v>196.329</v>
      </c>
      <c r="U17" s="230">
        <v>49.285</v>
      </c>
      <c r="V17" s="229"/>
      <c r="W17" s="230"/>
      <c r="X17" s="229">
        <f t="shared" si="6"/>
        <v>245.614</v>
      </c>
      <c r="Y17" s="228">
        <f t="shared" si="7"/>
        <v>-0.11301065900152274</v>
      </c>
    </row>
    <row r="18" spans="1:25" ht="19.5" customHeight="1">
      <c r="A18" s="235" t="s">
        <v>221</v>
      </c>
      <c r="B18" s="233">
        <v>32.493</v>
      </c>
      <c r="C18" s="230">
        <v>0.803</v>
      </c>
      <c r="D18" s="229">
        <v>0</v>
      </c>
      <c r="E18" s="230">
        <v>0</v>
      </c>
      <c r="F18" s="229">
        <f t="shared" si="0"/>
        <v>33.296</v>
      </c>
      <c r="G18" s="232">
        <f t="shared" si="1"/>
        <v>0.0006572346312039472</v>
      </c>
      <c r="H18" s="233">
        <v>97.762</v>
      </c>
      <c r="I18" s="230">
        <v>19.453</v>
      </c>
      <c r="J18" s="229"/>
      <c r="K18" s="230"/>
      <c r="L18" s="229">
        <f t="shared" si="2"/>
        <v>117.215</v>
      </c>
      <c r="M18" s="234">
        <f t="shared" si="3"/>
        <v>-0.7159407925606791</v>
      </c>
      <c r="N18" s="233">
        <v>382.901</v>
      </c>
      <c r="O18" s="230">
        <v>33.144</v>
      </c>
      <c r="P18" s="229"/>
      <c r="Q18" s="230"/>
      <c r="R18" s="229">
        <f t="shared" si="4"/>
        <v>416.045</v>
      </c>
      <c r="S18" s="232">
        <f t="shared" si="5"/>
        <v>0.0007285494803902698</v>
      </c>
      <c r="T18" s="233">
        <v>751.8040000000001</v>
      </c>
      <c r="U18" s="230">
        <v>151.20600000000002</v>
      </c>
      <c r="V18" s="229"/>
      <c r="W18" s="230"/>
      <c r="X18" s="229">
        <f t="shared" si="6"/>
        <v>903.0100000000001</v>
      </c>
      <c r="Y18" s="228">
        <f t="shared" si="7"/>
        <v>-0.5392686681210619</v>
      </c>
    </row>
    <row r="19" spans="1:25" ht="19.5" customHeight="1" thickBot="1">
      <c r="A19" s="235" t="s">
        <v>226</v>
      </c>
      <c r="B19" s="233">
        <v>652.2090000000001</v>
      </c>
      <c r="C19" s="230">
        <v>787.033</v>
      </c>
      <c r="D19" s="229">
        <v>262.281</v>
      </c>
      <c r="E19" s="230">
        <v>56.711000000000006</v>
      </c>
      <c r="F19" s="229">
        <f t="shared" si="0"/>
        <v>1758.2340000000002</v>
      </c>
      <c r="G19" s="232">
        <f t="shared" si="1"/>
        <v>0.03470603900048778</v>
      </c>
      <c r="H19" s="233">
        <v>625.265</v>
      </c>
      <c r="I19" s="230">
        <v>747.868</v>
      </c>
      <c r="J19" s="229">
        <v>0.05</v>
      </c>
      <c r="K19" s="230">
        <v>0</v>
      </c>
      <c r="L19" s="229">
        <f t="shared" si="2"/>
        <v>1373.183</v>
      </c>
      <c r="M19" s="234">
        <f t="shared" si="3"/>
        <v>0.2804076368553938</v>
      </c>
      <c r="N19" s="233">
        <v>7442.159000000001</v>
      </c>
      <c r="O19" s="230">
        <v>8003.898</v>
      </c>
      <c r="P19" s="229">
        <v>2504.707999999999</v>
      </c>
      <c r="Q19" s="230">
        <v>362.39399999999995</v>
      </c>
      <c r="R19" s="229">
        <f t="shared" si="4"/>
        <v>18313.159</v>
      </c>
      <c r="S19" s="232">
        <f t="shared" si="5"/>
        <v>0.032068748509787144</v>
      </c>
      <c r="T19" s="233">
        <v>6407.978000000001</v>
      </c>
      <c r="U19" s="230">
        <v>6008.285999999999</v>
      </c>
      <c r="V19" s="229">
        <v>175.42399999999998</v>
      </c>
      <c r="W19" s="230">
        <v>122.03399999999998</v>
      </c>
      <c r="X19" s="229">
        <f t="shared" si="6"/>
        <v>12713.721999999998</v>
      </c>
      <c r="Y19" s="228">
        <f t="shared" si="7"/>
        <v>0.4404246844472455</v>
      </c>
    </row>
    <row r="20" spans="1:25" s="236" customFormat="1" ht="19.5" customHeight="1">
      <c r="A20" s="243" t="s">
        <v>60</v>
      </c>
      <c r="B20" s="240">
        <f>SUM(B21:B33)</f>
        <v>3654</v>
      </c>
      <c r="C20" s="239">
        <f>SUM(C21:C33)</f>
        <v>5794.986000000001</v>
      </c>
      <c r="D20" s="238">
        <f>SUM(D21:D33)</f>
        <v>142.59300000000002</v>
      </c>
      <c r="E20" s="239">
        <f>SUM(E21:E33)</f>
        <v>434.624</v>
      </c>
      <c r="F20" s="238">
        <f aca="true" t="shared" si="8" ref="F20:F56">SUM(B20:E20)</f>
        <v>10026.203000000001</v>
      </c>
      <c r="G20" s="241">
        <f aca="true" t="shared" si="9" ref="G20:G56">F20/$F$9</f>
        <v>0.19790869266821573</v>
      </c>
      <c r="H20" s="240">
        <f>SUM(H21:H33)</f>
        <v>3787.370000000001</v>
      </c>
      <c r="I20" s="239">
        <f>SUM(I21:I33)</f>
        <v>4951.774000000001</v>
      </c>
      <c r="J20" s="238">
        <f>SUM(J21:J33)</f>
        <v>32.909</v>
      </c>
      <c r="K20" s="239">
        <f>SUM(K21:K33)</f>
        <v>318.42499999999995</v>
      </c>
      <c r="L20" s="238">
        <f aca="true" t="shared" si="10" ref="L20:L56">SUM(H20:K20)</f>
        <v>9090.478000000001</v>
      </c>
      <c r="M20" s="242">
        <f t="shared" si="3"/>
        <v>0.10293463116020973</v>
      </c>
      <c r="N20" s="240">
        <f>SUM(N21:N33)</f>
        <v>43319.91499999999</v>
      </c>
      <c r="O20" s="239">
        <f>SUM(O21:O33)</f>
        <v>62801.00699999998</v>
      </c>
      <c r="P20" s="238">
        <f>SUM(P21:P33)</f>
        <v>569.3209999999999</v>
      </c>
      <c r="Q20" s="239">
        <f>SUM(Q21:Q33)</f>
        <v>4965.844</v>
      </c>
      <c r="R20" s="238">
        <f aca="true" t="shared" si="11" ref="R20:R56">SUM(N20:Q20)</f>
        <v>111656.08699999997</v>
      </c>
      <c r="S20" s="241">
        <f aca="true" t="shared" si="12" ref="S20:S56">R20/$R$9</f>
        <v>0.19552448452994445</v>
      </c>
      <c r="T20" s="240">
        <f>SUM(T21:T33)</f>
        <v>38001.099</v>
      </c>
      <c r="U20" s="239">
        <f>SUM(U21:U33)</f>
        <v>56661.23199999999</v>
      </c>
      <c r="V20" s="238">
        <f>SUM(V21:V33)</f>
        <v>86.66799999999999</v>
      </c>
      <c r="W20" s="239">
        <f>SUM(W21:W33)</f>
        <v>4885.837</v>
      </c>
      <c r="X20" s="238">
        <f aca="true" t="shared" si="13" ref="X20:X56">SUM(T20:W20)</f>
        <v>99634.836</v>
      </c>
      <c r="Y20" s="237">
        <f aca="true" t="shared" si="14" ref="Y20:Y56">IF(ISERROR(R20/X20-1),"         /0",IF(R20/X20&gt;5,"  *  ",(R20/X20-1)))</f>
        <v>0.120653091655613</v>
      </c>
    </row>
    <row r="21" spans="1:25" ht="19.5" customHeight="1">
      <c r="A21" s="250" t="s">
        <v>228</v>
      </c>
      <c r="B21" s="247">
        <v>565.626</v>
      </c>
      <c r="C21" s="245">
        <v>1891.249</v>
      </c>
      <c r="D21" s="246">
        <v>0</v>
      </c>
      <c r="E21" s="245">
        <v>63.384</v>
      </c>
      <c r="F21" s="246">
        <f t="shared" si="8"/>
        <v>2520.259</v>
      </c>
      <c r="G21" s="248">
        <f t="shared" si="9"/>
        <v>0.049747762325907885</v>
      </c>
      <c r="H21" s="247">
        <v>644.729</v>
      </c>
      <c r="I21" s="245">
        <v>1212.5500000000002</v>
      </c>
      <c r="J21" s="246">
        <v>0</v>
      </c>
      <c r="K21" s="245">
        <v>227.859</v>
      </c>
      <c r="L21" s="229">
        <f t="shared" si="10"/>
        <v>2085.1380000000004</v>
      </c>
      <c r="M21" s="249">
        <f t="shared" si="3"/>
        <v>0.20867731536234024</v>
      </c>
      <c r="N21" s="247">
        <v>7131.739000000002</v>
      </c>
      <c r="O21" s="245">
        <v>18936.748999999993</v>
      </c>
      <c r="P21" s="246">
        <v>90.87</v>
      </c>
      <c r="Q21" s="245">
        <v>1276.562</v>
      </c>
      <c r="R21" s="246">
        <f t="shared" si="11"/>
        <v>27435.91999999999</v>
      </c>
      <c r="S21" s="248">
        <f t="shared" si="12"/>
        <v>0.04804390212604166</v>
      </c>
      <c r="T21" s="251">
        <v>7871.339000000001</v>
      </c>
      <c r="U21" s="245">
        <v>18498.694999999996</v>
      </c>
      <c r="V21" s="246">
        <v>7.929</v>
      </c>
      <c r="W21" s="245">
        <v>1405.8390000000002</v>
      </c>
      <c r="X21" s="246">
        <f t="shared" si="13"/>
        <v>27783.801999999996</v>
      </c>
      <c r="Y21" s="244">
        <f t="shared" si="14"/>
        <v>-0.012521036537764152</v>
      </c>
    </row>
    <row r="22" spans="1:25" ht="19.5" customHeight="1">
      <c r="A22" s="250" t="s">
        <v>230</v>
      </c>
      <c r="B22" s="247">
        <v>388.404</v>
      </c>
      <c r="C22" s="245">
        <v>823.9110000000001</v>
      </c>
      <c r="D22" s="246">
        <v>0</v>
      </c>
      <c r="E22" s="245">
        <v>0</v>
      </c>
      <c r="F22" s="246">
        <f t="shared" si="8"/>
        <v>1212.315</v>
      </c>
      <c r="G22" s="248">
        <f t="shared" si="9"/>
        <v>0.023930063729217122</v>
      </c>
      <c r="H22" s="247">
        <v>247.144</v>
      </c>
      <c r="I22" s="245">
        <v>456.509</v>
      </c>
      <c r="J22" s="246"/>
      <c r="K22" s="245"/>
      <c r="L22" s="246">
        <f t="shared" si="10"/>
        <v>703.653</v>
      </c>
      <c r="M22" s="249">
        <f t="shared" si="3"/>
        <v>0.722887559635218</v>
      </c>
      <c r="N22" s="247">
        <v>4988.119999999998</v>
      </c>
      <c r="O22" s="245">
        <v>6737.26</v>
      </c>
      <c r="P22" s="246"/>
      <c r="Q22" s="245">
        <v>233.663</v>
      </c>
      <c r="R22" s="246">
        <f t="shared" si="11"/>
        <v>11959.042999999998</v>
      </c>
      <c r="S22" s="248">
        <f t="shared" si="12"/>
        <v>0.020941856202129315</v>
      </c>
      <c r="T22" s="251">
        <v>2550.0589999999997</v>
      </c>
      <c r="U22" s="245">
        <v>3577.4699999999993</v>
      </c>
      <c r="V22" s="246"/>
      <c r="W22" s="245">
        <v>86.79</v>
      </c>
      <c r="X22" s="246">
        <f t="shared" si="13"/>
        <v>6214.318999999999</v>
      </c>
      <c r="Y22" s="244">
        <f t="shared" si="14"/>
        <v>0.9244333932648132</v>
      </c>
    </row>
    <row r="23" spans="1:25" ht="19.5" customHeight="1">
      <c r="A23" s="250" t="s">
        <v>227</v>
      </c>
      <c r="B23" s="247">
        <v>677.291</v>
      </c>
      <c r="C23" s="245">
        <v>420.876</v>
      </c>
      <c r="D23" s="246">
        <v>0</v>
      </c>
      <c r="E23" s="245">
        <v>0</v>
      </c>
      <c r="F23" s="229">
        <f t="shared" si="8"/>
        <v>1098.167</v>
      </c>
      <c r="G23" s="248">
        <f t="shared" si="9"/>
        <v>0.02167687960251517</v>
      </c>
      <c r="H23" s="247">
        <v>683.95</v>
      </c>
      <c r="I23" s="245">
        <v>642.418</v>
      </c>
      <c r="J23" s="246">
        <v>32.909</v>
      </c>
      <c r="K23" s="245"/>
      <c r="L23" s="246">
        <f t="shared" si="10"/>
        <v>1359.277</v>
      </c>
      <c r="M23" s="249" t="s">
        <v>50</v>
      </c>
      <c r="N23" s="247">
        <v>7510.206999999998</v>
      </c>
      <c r="O23" s="245">
        <v>5528.126999999999</v>
      </c>
      <c r="P23" s="246">
        <v>0</v>
      </c>
      <c r="Q23" s="245">
        <v>44.725</v>
      </c>
      <c r="R23" s="246">
        <f t="shared" si="11"/>
        <v>13083.058999999996</v>
      </c>
      <c r="S23" s="248">
        <f t="shared" si="12"/>
        <v>0.02291015595996885</v>
      </c>
      <c r="T23" s="251">
        <v>5660.458999999999</v>
      </c>
      <c r="U23" s="245">
        <v>6783.879</v>
      </c>
      <c r="V23" s="246">
        <v>62.775999999999996</v>
      </c>
      <c r="W23" s="245">
        <v>70.913</v>
      </c>
      <c r="X23" s="246">
        <f t="shared" si="13"/>
        <v>12578.027</v>
      </c>
      <c r="Y23" s="244">
        <f t="shared" si="14"/>
        <v>0.04015192525822964</v>
      </c>
    </row>
    <row r="24" spans="1:25" ht="19.5" customHeight="1">
      <c r="A24" s="250" t="s">
        <v>229</v>
      </c>
      <c r="B24" s="247">
        <v>698.525</v>
      </c>
      <c r="C24" s="245">
        <v>245.668</v>
      </c>
      <c r="D24" s="246">
        <v>0</v>
      </c>
      <c r="E24" s="245">
        <v>24.081</v>
      </c>
      <c r="F24" s="246">
        <f t="shared" si="8"/>
        <v>968.274</v>
      </c>
      <c r="G24" s="248">
        <f t="shared" si="9"/>
        <v>0.01911290260975405</v>
      </c>
      <c r="H24" s="247">
        <v>878.451</v>
      </c>
      <c r="I24" s="245">
        <v>295.716</v>
      </c>
      <c r="J24" s="246"/>
      <c r="K24" s="245">
        <v>21.829</v>
      </c>
      <c r="L24" s="246">
        <f t="shared" si="10"/>
        <v>1195.9959999999999</v>
      </c>
      <c r="M24" s="249">
        <f aca="true" t="shared" si="15" ref="M24:M40">IF(ISERROR(F24/L24-1),"         /0",(F24/L24-1))</f>
        <v>-0.19040364683493916</v>
      </c>
      <c r="N24" s="247">
        <v>9099.943</v>
      </c>
      <c r="O24" s="245">
        <v>2865.2209999999995</v>
      </c>
      <c r="P24" s="246">
        <v>0</v>
      </c>
      <c r="Q24" s="245">
        <v>667.808</v>
      </c>
      <c r="R24" s="246">
        <f t="shared" si="11"/>
        <v>12632.971999999998</v>
      </c>
      <c r="S24" s="248">
        <f t="shared" si="12"/>
        <v>0.02212199446306247</v>
      </c>
      <c r="T24" s="251">
        <v>7033.159000000001</v>
      </c>
      <c r="U24" s="245">
        <v>1862.308</v>
      </c>
      <c r="V24" s="246">
        <v>0</v>
      </c>
      <c r="W24" s="245">
        <v>319.619</v>
      </c>
      <c r="X24" s="246">
        <f t="shared" si="13"/>
        <v>9215.086000000001</v>
      </c>
      <c r="Y24" s="244">
        <f t="shared" si="14"/>
        <v>0.37090115056983697</v>
      </c>
    </row>
    <row r="25" spans="1:25" ht="19.5" customHeight="1">
      <c r="A25" s="250" t="s">
        <v>234</v>
      </c>
      <c r="B25" s="247">
        <v>141.141</v>
      </c>
      <c r="C25" s="245">
        <v>583.393</v>
      </c>
      <c r="D25" s="246">
        <v>0</v>
      </c>
      <c r="E25" s="245">
        <v>132.681</v>
      </c>
      <c r="F25" s="246">
        <f t="shared" si="8"/>
        <v>857.215</v>
      </c>
      <c r="G25" s="248">
        <f t="shared" si="9"/>
        <v>0.0169206927074571</v>
      </c>
      <c r="H25" s="247">
        <v>200.551</v>
      </c>
      <c r="I25" s="245">
        <v>485.24</v>
      </c>
      <c r="J25" s="246"/>
      <c r="K25" s="245"/>
      <c r="L25" s="246">
        <f t="shared" si="10"/>
        <v>685.7909999999999</v>
      </c>
      <c r="M25" s="249">
        <f t="shared" si="15"/>
        <v>0.2499653684577372</v>
      </c>
      <c r="N25" s="247">
        <v>1424.3500000000001</v>
      </c>
      <c r="O25" s="245">
        <v>6000.772000000001</v>
      </c>
      <c r="P25" s="246"/>
      <c r="Q25" s="245">
        <v>180.347</v>
      </c>
      <c r="R25" s="246">
        <f t="shared" si="11"/>
        <v>7605.469000000001</v>
      </c>
      <c r="S25" s="248">
        <f t="shared" si="12"/>
        <v>0.013318175889805923</v>
      </c>
      <c r="T25" s="251">
        <v>1308.8929999999998</v>
      </c>
      <c r="U25" s="245">
        <v>5218.102999999998</v>
      </c>
      <c r="V25" s="246">
        <v>0</v>
      </c>
      <c r="W25" s="245">
        <v>35.307</v>
      </c>
      <c r="X25" s="246">
        <f t="shared" si="13"/>
        <v>6562.302999999998</v>
      </c>
      <c r="Y25" s="244">
        <f t="shared" si="14"/>
        <v>0.1589634005013183</v>
      </c>
    </row>
    <row r="26" spans="1:25" ht="19.5" customHeight="1">
      <c r="A26" s="250" t="s">
        <v>263</v>
      </c>
      <c r="B26" s="247">
        <v>90.721</v>
      </c>
      <c r="C26" s="245">
        <v>644.129</v>
      </c>
      <c r="D26" s="246">
        <v>0</v>
      </c>
      <c r="E26" s="245">
        <v>40.57</v>
      </c>
      <c r="F26" s="246">
        <f>SUM(B26:E26)</f>
        <v>775.4200000000001</v>
      </c>
      <c r="G26" s="248">
        <f>F26/$F$9</f>
        <v>0.015306129196545075</v>
      </c>
      <c r="H26" s="247">
        <v>0.004</v>
      </c>
      <c r="I26" s="245">
        <v>625.657</v>
      </c>
      <c r="J26" s="246"/>
      <c r="K26" s="245">
        <v>11.877</v>
      </c>
      <c r="L26" s="246">
        <f>SUM(H26:K26)</f>
        <v>637.538</v>
      </c>
      <c r="M26" s="249">
        <f>IF(ISERROR(F26/L26-1),"         /0",(F26/L26-1))</f>
        <v>0.21627259865294324</v>
      </c>
      <c r="N26" s="247">
        <v>97.387</v>
      </c>
      <c r="O26" s="245">
        <v>7829.464999999998</v>
      </c>
      <c r="P26" s="246"/>
      <c r="Q26" s="245">
        <v>483.3650000000001</v>
      </c>
      <c r="R26" s="246">
        <f>SUM(N26:Q26)</f>
        <v>8410.216999999999</v>
      </c>
      <c r="S26" s="248">
        <f>R26/$R$9</f>
        <v>0.01472739541472536</v>
      </c>
      <c r="T26" s="251">
        <v>35.719</v>
      </c>
      <c r="U26" s="245">
        <v>6782.932999999999</v>
      </c>
      <c r="V26" s="246"/>
      <c r="W26" s="245">
        <v>1074.681</v>
      </c>
      <c r="X26" s="246">
        <f>SUM(T26:W26)</f>
        <v>7893.332999999999</v>
      </c>
      <c r="Y26" s="244">
        <f>IF(ISERROR(R26/X26-1),"         /0",IF(R26/X26&gt;5,"  *  ",(R26/X26-1)))</f>
        <v>0.06548361763022026</v>
      </c>
    </row>
    <row r="27" spans="1:25" ht="19.5" customHeight="1">
      <c r="A27" s="250" t="s">
        <v>231</v>
      </c>
      <c r="B27" s="247">
        <v>177.267</v>
      </c>
      <c r="C27" s="245">
        <v>479.79499999999996</v>
      </c>
      <c r="D27" s="246">
        <v>41.027</v>
      </c>
      <c r="E27" s="245">
        <v>0</v>
      </c>
      <c r="F27" s="246">
        <f t="shared" si="8"/>
        <v>698.0889999999999</v>
      </c>
      <c r="G27" s="248">
        <f t="shared" si="9"/>
        <v>0.013779681236861253</v>
      </c>
      <c r="H27" s="247">
        <v>177.786</v>
      </c>
      <c r="I27" s="245">
        <v>452.09400000000005</v>
      </c>
      <c r="J27" s="246">
        <v>0</v>
      </c>
      <c r="K27" s="245">
        <v>13.4</v>
      </c>
      <c r="L27" s="246">
        <f t="shared" si="10"/>
        <v>643.2800000000001</v>
      </c>
      <c r="M27" s="249">
        <f t="shared" si="15"/>
        <v>0.08520240019897996</v>
      </c>
      <c r="N27" s="247">
        <v>2617.942000000001</v>
      </c>
      <c r="O27" s="245">
        <v>5091.73</v>
      </c>
      <c r="P27" s="246">
        <v>41.027</v>
      </c>
      <c r="Q27" s="245">
        <v>273.92</v>
      </c>
      <c r="R27" s="246">
        <f t="shared" si="11"/>
        <v>8024.619000000001</v>
      </c>
      <c r="S27" s="248">
        <f t="shared" si="12"/>
        <v>0.014052162633320642</v>
      </c>
      <c r="T27" s="251">
        <v>3607.0509999999995</v>
      </c>
      <c r="U27" s="245">
        <v>4919.065</v>
      </c>
      <c r="V27" s="246">
        <v>11.084</v>
      </c>
      <c r="W27" s="245">
        <v>916.8250000000002</v>
      </c>
      <c r="X27" s="246">
        <f t="shared" si="13"/>
        <v>9454.025</v>
      </c>
      <c r="Y27" s="244">
        <f t="shared" si="14"/>
        <v>-0.15119549609822258</v>
      </c>
    </row>
    <row r="28" spans="1:25" ht="19.5" customHeight="1">
      <c r="A28" s="250" t="s">
        <v>233</v>
      </c>
      <c r="B28" s="247">
        <v>281.211</v>
      </c>
      <c r="C28" s="245">
        <v>264.985</v>
      </c>
      <c r="D28" s="246">
        <v>0</v>
      </c>
      <c r="E28" s="245">
        <v>0</v>
      </c>
      <c r="F28" s="246">
        <f t="shared" si="8"/>
        <v>546.196</v>
      </c>
      <c r="G28" s="248">
        <f t="shared" si="9"/>
        <v>0.010781443014928857</v>
      </c>
      <c r="H28" s="247">
        <v>260.411</v>
      </c>
      <c r="I28" s="245">
        <v>280.25600000000003</v>
      </c>
      <c r="J28" s="246"/>
      <c r="K28" s="245"/>
      <c r="L28" s="246">
        <f t="shared" si="10"/>
        <v>540.667</v>
      </c>
      <c r="M28" s="249">
        <f t="shared" si="15"/>
        <v>0.010226257567042207</v>
      </c>
      <c r="N28" s="247">
        <v>3554.6039999999994</v>
      </c>
      <c r="O28" s="245">
        <v>3296.985</v>
      </c>
      <c r="P28" s="246"/>
      <c r="Q28" s="245"/>
      <c r="R28" s="246">
        <f t="shared" si="11"/>
        <v>6851.589</v>
      </c>
      <c r="S28" s="248">
        <f t="shared" si="12"/>
        <v>0.011998032919029643</v>
      </c>
      <c r="T28" s="251">
        <v>2555.495</v>
      </c>
      <c r="U28" s="245">
        <v>3774.0009999999997</v>
      </c>
      <c r="V28" s="246"/>
      <c r="W28" s="245"/>
      <c r="X28" s="246">
        <f t="shared" si="13"/>
        <v>6329.495999999999</v>
      </c>
      <c r="Y28" s="244">
        <f t="shared" si="14"/>
        <v>0.08248571450238695</v>
      </c>
    </row>
    <row r="29" spans="1:25" ht="19.5" customHeight="1">
      <c r="A29" s="250" t="s">
        <v>236</v>
      </c>
      <c r="B29" s="247">
        <v>152.192</v>
      </c>
      <c r="C29" s="245">
        <v>7.805999999999999</v>
      </c>
      <c r="D29" s="246">
        <v>0</v>
      </c>
      <c r="E29" s="245">
        <v>0</v>
      </c>
      <c r="F29" s="246">
        <f t="shared" si="8"/>
        <v>159.99800000000002</v>
      </c>
      <c r="G29" s="248">
        <f t="shared" si="9"/>
        <v>0.003158224006588454</v>
      </c>
      <c r="H29" s="247">
        <v>124.206</v>
      </c>
      <c r="I29" s="245">
        <v>6.618</v>
      </c>
      <c r="J29" s="246"/>
      <c r="K29" s="245">
        <v>6.126</v>
      </c>
      <c r="L29" s="246">
        <f t="shared" si="10"/>
        <v>136.95000000000002</v>
      </c>
      <c r="M29" s="249">
        <f t="shared" si="15"/>
        <v>0.16829499817451632</v>
      </c>
      <c r="N29" s="247">
        <v>1556.5460000000003</v>
      </c>
      <c r="O29" s="245">
        <v>177.07200000000003</v>
      </c>
      <c r="P29" s="246">
        <v>0</v>
      </c>
      <c r="Q29" s="245">
        <v>16.15</v>
      </c>
      <c r="R29" s="246">
        <f t="shared" si="11"/>
        <v>1749.7680000000005</v>
      </c>
      <c r="S29" s="248">
        <f t="shared" si="12"/>
        <v>0.003064073759337384</v>
      </c>
      <c r="T29" s="251">
        <v>1307.6599999999999</v>
      </c>
      <c r="U29" s="245">
        <v>214.07300000000004</v>
      </c>
      <c r="V29" s="246">
        <v>0</v>
      </c>
      <c r="W29" s="245">
        <v>30.562</v>
      </c>
      <c r="X29" s="246">
        <f t="shared" si="13"/>
        <v>1552.2949999999998</v>
      </c>
      <c r="Y29" s="244">
        <f t="shared" si="14"/>
        <v>0.12721357731616778</v>
      </c>
    </row>
    <row r="30" spans="1:25" ht="19.5" customHeight="1">
      <c r="A30" s="250" t="s">
        <v>232</v>
      </c>
      <c r="B30" s="247">
        <v>30.849</v>
      </c>
      <c r="C30" s="245">
        <v>52.18000000000001</v>
      </c>
      <c r="D30" s="246">
        <v>0</v>
      </c>
      <c r="E30" s="245">
        <v>0</v>
      </c>
      <c r="F30" s="246">
        <f t="shared" si="8"/>
        <v>83.02900000000001</v>
      </c>
      <c r="G30" s="248">
        <f t="shared" si="9"/>
        <v>0.0016389216180391802</v>
      </c>
      <c r="H30" s="247">
        <v>54.041000000000004</v>
      </c>
      <c r="I30" s="245">
        <v>84.673</v>
      </c>
      <c r="J30" s="246"/>
      <c r="K30" s="245"/>
      <c r="L30" s="246">
        <f t="shared" si="10"/>
        <v>138.714</v>
      </c>
      <c r="M30" s="249">
        <f t="shared" si="15"/>
        <v>-0.40143749008751817</v>
      </c>
      <c r="N30" s="247">
        <v>422.8500000000001</v>
      </c>
      <c r="O30" s="245">
        <v>961.0510000000002</v>
      </c>
      <c r="P30" s="246">
        <v>11.286999999999999</v>
      </c>
      <c r="Q30" s="245">
        <v>14.446</v>
      </c>
      <c r="R30" s="246">
        <f t="shared" si="11"/>
        <v>1409.6340000000002</v>
      </c>
      <c r="S30" s="248">
        <f t="shared" si="12"/>
        <v>0.002468454417768409</v>
      </c>
      <c r="T30" s="251">
        <v>1616.678</v>
      </c>
      <c r="U30" s="245">
        <v>759.222</v>
      </c>
      <c r="V30" s="246">
        <v>0.931</v>
      </c>
      <c r="W30" s="245">
        <v>12.655999999999999</v>
      </c>
      <c r="X30" s="246">
        <f t="shared" si="13"/>
        <v>2389.487</v>
      </c>
      <c r="Y30" s="244">
        <f t="shared" si="14"/>
        <v>-0.4100683535838445</v>
      </c>
    </row>
    <row r="31" spans="1:25" ht="19.5" customHeight="1">
      <c r="A31" s="250" t="s">
        <v>239</v>
      </c>
      <c r="B31" s="247">
        <v>18.8</v>
      </c>
      <c r="C31" s="245">
        <v>0</v>
      </c>
      <c r="D31" s="246">
        <v>0</v>
      </c>
      <c r="E31" s="245">
        <v>37.622</v>
      </c>
      <c r="F31" s="246">
        <f t="shared" si="8"/>
        <v>56.422</v>
      </c>
      <c r="G31" s="248">
        <f t="shared" si="9"/>
        <v>0.0011137221396500814</v>
      </c>
      <c r="H31" s="247">
        <v>16.038</v>
      </c>
      <c r="I31" s="245">
        <v>15.572000000000001</v>
      </c>
      <c r="J31" s="246"/>
      <c r="K31" s="245">
        <v>16.547</v>
      </c>
      <c r="L31" s="246">
        <f t="shared" si="10"/>
        <v>48.157</v>
      </c>
      <c r="M31" s="249">
        <f t="shared" si="15"/>
        <v>0.17162613950204553</v>
      </c>
      <c r="N31" s="247">
        <v>193.65</v>
      </c>
      <c r="O31" s="245">
        <v>75.226</v>
      </c>
      <c r="P31" s="246">
        <v>0.1</v>
      </c>
      <c r="Q31" s="245">
        <v>495.18899999999996</v>
      </c>
      <c r="R31" s="246">
        <f t="shared" si="11"/>
        <v>764.165</v>
      </c>
      <c r="S31" s="248">
        <f t="shared" si="12"/>
        <v>0.001338153357647443</v>
      </c>
      <c r="T31" s="251">
        <v>107.25899999999999</v>
      </c>
      <c r="U31" s="245">
        <v>45.21</v>
      </c>
      <c r="V31" s="246"/>
      <c r="W31" s="245">
        <v>208.20299999999997</v>
      </c>
      <c r="X31" s="246">
        <f t="shared" si="13"/>
        <v>360.67199999999997</v>
      </c>
      <c r="Y31" s="244">
        <f t="shared" si="14"/>
        <v>1.1187256011001687</v>
      </c>
    </row>
    <row r="32" spans="1:25" ht="19.5" customHeight="1">
      <c r="A32" s="250" t="s">
        <v>238</v>
      </c>
      <c r="B32" s="247">
        <v>6.275</v>
      </c>
      <c r="C32" s="245">
        <v>0.051</v>
      </c>
      <c r="D32" s="246">
        <v>0</v>
      </c>
      <c r="E32" s="245">
        <v>48.205</v>
      </c>
      <c r="F32" s="246">
        <f t="shared" si="8"/>
        <v>54.531</v>
      </c>
      <c r="G32" s="248">
        <f t="shared" si="9"/>
        <v>0.001076395413088132</v>
      </c>
      <c r="H32" s="247">
        <v>3.261</v>
      </c>
      <c r="I32" s="245">
        <v>0</v>
      </c>
      <c r="J32" s="246"/>
      <c r="K32" s="245">
        <v>20.787</v>
      </c>
      <c r="L32" s="246">
        <f t="shared" si="10"/>
        <v>24.048</v>
      </c>
      <c r="M32" s="249">
        <f>IF(ISERROR(F32/L32-1),"         /0",(F32/L32-1))</f>
        <v>1.2675898203592815</v>
      </c>
      <c r="N32" s="247">
        <v>57.577999999999996</v>
      </c>
      <c r="O32" s="245">
        <v>45.17</v>
      </c>
      <c r="P32" s="246">
        <v>0</v>
      </c>
      <c r="Q32" s="245">
        <v>380.106</v>
      </c>
      <c r="R32" s="246">
        <f t="shared" si="11"/>
        <v>482.854</v>
      </c>
      <c r="S32" s="248">
        <f t="shared" si="12"/>
        <v>0.000845540820835158</v>
      </c>
      <c r="T32" s="251">
        <v>29.485</v>
      </c>
      <c r="U32" s="245">
        <v>18.545</v>
      </c>
      <c r="V32" s="246">
        <v>0</v>
      </c>
      <c r="W32" s="245">
        <v>146.969</v>
      </c>
      <c r="X32" s="246">
        <f t="shared" si="13"/>
        <v>194.999</v>
      </c>
      <c r="Y32" s="244">
        <f t="shared" si="14"/>
        <v>1.476187057369525</v>
      </c>
    </row>
    <row r="33" spans="1:25" ht="19.5" customHeight="1" thickBot="1">
      <c r="A33" s="250" t="s">
        <v>226</v>
      </c>
      <c r="B33" s="247">
        <v>425.698</v>
      </c>
      <c r="C33" s="245">
        <v>380.9429999999999</v>
      </c>
      <c r="D33" s="246">
        <v>101.566</v>
      </c>
      <c r="E33" s="245">
        <v>88.08100000000002</v>
      </c>
      <c r="F33" s="246">
        <f t="shared" si="8"/>
        <v>996.2879999999999</v>
      </c>
      <c r="G33" s="248">
        <f t="shared" si="9"/>
        <v>0.019665875067663326</v>
      </c>
      <c r="H33" s="247">
        <v>496.798</v>
      </c>
      <c r="I33" s="245">
        <v>394.471</v>
      </c>
      <c r="J33" s="246">
        <v>0</v>
      </c>
      <c r="K33" s="245">
        <v>0</v>
      </c>
      <c r="L33" s="246">
        <f t="shared" si="10"/>
        <v>891.269</v>
      </c>
      <c r="M33" s="249">
        <f t="shared" si="15"/>
        <v>0.11783086812174548</v>
      </c>
      <c r="N33" s="247">
        <v>4664.998999999998</v>
      </c>
      <c r="O33" s="245">
        <v>5256.179</v>
      </c>
      <c r="P33" s="246">
        <v>426.037</v>
      </c>
      <c r="Q33" s="245">
        <v>899.5629999999999</v>
      </c>
      <c r="R33" s="246">
        <f t="shared" si="11"/>
        <v>11246.777999999998</v>
      </c>
      <c r="S33" s="248">
        <f t="shared" si="12"/>
        <v>0.019694586566272196</v>
      </c>
      <c r="T33" s="251">
        <v>4317.843000000002</v>
      </c>
      <c r="U33" s="245">
        <v>4207.727999999999</v>
      </c>
      <c r="V33" s="246">
        <v>3.948</v>
      </c>
      <c r="W33" s="245">
        <v>577.4729999999998</v>
      </c>
      <c r="X33" s="246">
        <f t="shared" si="13"/>
        <v>9106.992</v>
      </c>
      <c r="Y33" s="244">
        <f t="shared" si="14"/>
        <v>0.23496078617396376</v>
      </c>
    </row>
    <row r="34" spans="1:25" s="236" customFormat="1" ht="19.5" customHeight="1">
      <c r="A34" s="243" t="s">
        <v>59</v>
      </c>
      <c r="B34" s="240">
        <f>SUM(B35:B43)</f>
        <v>2094.357</v>
      </c>
      <c r="C34" s="239">
        <f>SUM(C35:C43)</f>
        <v>1675.5810000000001</v>
      </c>
      <c r="D34" s="238">
        <f>SUM(D35:D43)</f>
        <v>0</v>
      </c>
      <c r="E34" s="239">
        <f>SUM(E35:E43)</f>
        <v>5.803</v>
      </c>
      <c r="F34" s="238">
        <f t="shared" si="8"/>
        <v>3775.741</v>
      </c>
      <c r="G34" s="241">
        <f t="shared" si="9"/>
        <v>0.0745299058041994</v>
      </c>
      <c r="H34" s="240">
        <f>SUM(H35:H43)</f>
        <v>2568.307</v>
      </c>
      <c r="I34" s="310">
        <f>SUM(I35:I43)</f>
        <v>1130.771</v>
      </c>
      <c r="J34" s="238">
        <f>SUM(J35:J43)</f>
        <v>55.563</v>
      </c>
      <c r="K34" s="239">
        <f>SUM(K35:K43)</f>
        <v>0.08</v>
      </c>
      <c r="L34" s="238">
        <f t="shared" si="10"/>
        <v>3754.7209999999995</v>
      </c>
      <c r="M34" s="242">
        <f t="shared" si="15"/>
        <v>0.005598285465151953</v>
      </c>
      <c r="N34" s="240">
        <f>SUM(N35:N43)</f>
        <v>31721.195</v>
      </c>
      <c r="O34" s="239">
        <f>SUM(O35:O43)</f>
        <v>17853.914</v>
      </c>
      <c r="P34" s="238">
        <f>SUM(P35:P43)</f>
        <v>285.78400000000005</v>
      </c>
      <c r="Q34" s="239">
        <f>SUM(Q35:Q43)</f>
        <v>217.305</v>
      </c>
      <c r="R34" s="238">
        <f t="shared" si="11"/>
        <v>50078.198</v>
      </c>
      <c r="S34" s="241">
        <f t="shared" si="12"/>
        <v>0.08769350702876141</v>
      </c>
      <c r="T34" s="240">
        <f>SUM(T35:T43)</f>
        <v>30713.827000000005</v>
      </c>
      <c r="U34" s="239">
        <f>SUM(U35:U43)</f>
        <v>14252.349000000002</v>
      </c>
      <c r="V34" s="238">
        <f>SUM(V35:V43)</f>
        <v>3295.1279999999997</v>
      </c>
      <c r="W34" s="239">
        <f>SUM(W35:W43)</f>
        <v>250.496</v>
      </c>
      <c r="X34" s="238">
        <f t="shared" si="13"/>
        <v>48511.8</v>
      </c>
      <c r="Y34" s="237">
        <f t="shared" si="14"/>
        <v>0.03228901009651253</v>
      </c>
    </row>
    <row r="35" spans="1:25" ht="19.5" customHeight="1">
      <c r="A35" s="250" t="s">
        <v>241</v>
      </c>
      <c r="B35" s="247">
        <v>554.404</v>
      </c>
      <c r="C35" s="245">
        <v>746.026</v>
      </c>
      <c r="D35" s="246">
        <v>0</v>
      </c>
      <c r="E35" s="245">
        <v>0</v>
      </c>
      <c r="F35" s="246">
        <f t="shared" si="8"/>
        <v>1300.4299999999998</v>
      </c>
      <c r="G35" s="248">
        <f t="shared" si="9"/>
        <v>0.025669378647781987</v>
      </c>
      <c r="H35" s="247">
        <v>302.328</v>
      </c>
      <c r="I35" s="293">
        <v>567.2239999999999</v>
      </c>
      <c r="J35" s="246"/>
      <c r="K35" s="245"/>
      <c r="L35" s="246">
        <f t="shared" si="10"/>
        <v>869.5519999999999</v>
      </c>
      <c r="M35" s="249">
        <f t="shared" si="15"/>
        <v>0.4955172318619243</v>
      </c>
      <c r="N35" s="247">
        <v>3668.5810000000006</v>
      </c>
      <c r="O35" s="245">
        <v>7807.481</v>
      </c>
      <c r="P35" s="246">
        <v>0</v>
      </c>
      <c r="Q35" s="245">
        <v>0</v>
      </c>
      <c r="R35" s="246">
        <f t="shared" si="11"/>
        <v>11476.062</v>
      </c>
      <c r="S35" s="248">
        <f t="shared" si="12"/>
        <v>0.02009609298760115</v>
      </c>
      <c r="T35" s="247">
        <v>4077.9300000000003</v>
      </c>
      <c r="U35" s="245">
        <v>6922.483</v>
      </c>
      <c r="V35" s="246">
        <v>0</v>
      </c>
      <c r="W35" s="245"/>
      <c r="X35" s="229">
        <f t="shared" si="13"/>
        <v>11000.413</v>
      </c>
      <c r="Y35" s="244">
        <f t="shared" si="14"/>
        <v>0.0432391947465971</v>
      </c>
    </row>
    <row r="36" spans="1:25" ht="19.5" customHeight="1">
      <c r="A36" s="250" t="s">
        <v>264</v>
      </c>
      <c r="B36" s="247">
        <v>876.781</v>
      </c>
      <c r="C36" s="245">
        <v>0</v>
      </c>
      <c r="D36" s="246">
        <v>0</v>
      </c>
      <c r="E36" s="245">
        <v>0</v>
      </c>
      <c r="F36" s="246">
        <f t="shared" si="8"/>
        <v>876.781</v>
      </c>
      <c r="G36" s="248">
        <f t="shared" si="9"/>
        <v>0.01730690885336461</v>
      </c>
      <c r="H36" s="247">
        <v>1398.013</v>
      </c>
      <c r="I36" s="293">
        <v>29.325</v>
      </c>
      <c r="J36" s="246">
        <v>55.363</v>
      </c>
      <c r="K36" s="245"/>
      <c r="L36" s="246">
        <f t="shared" si="10"/>
        <v>1482.701</v>
      </c>
      <c r="M36" s="249">
        <f t="shared" si="15"/>
        <v>-0.4086596016324263</v>
      </c>
      <c r="N36" s="247">
        <v>18831.835999999996</v>
      </c>
      <c r="O36" s="245">
        <v>1022.8409999999999</v>
      </c>
      <c r="P36" s="246">
        <v>132.872</v>
      </c>
      <c r="Q36" s="245"/>
      <c r="R36" s="246">
        <f t="shared" si="11"/>
        <v>19987.548999999995</v>
      </c>
      <c r="S36" s="248">
        <f t="shared" si="12"/>
        <v>0.0350008254833613</v>
      </c>
      <c r="T36" s="247">
        <v>17440.541000000005</v>
      </c>
      <c r="U36" s="245">
        <v>438.143</v>
      </c>
      <c r="V36" s="246">
        <v>185.063</v>
      </c>
      <c r="W36" s="245"/>
      <c r="X36" s="229">
        <f t="shared" si="13"/>
        <v>18063.747000000003</v>
      </c>
      <c r="Y36" s="244">
        <f t="shared" si="14"/>
        <v>0.10650071660104588</v>
      </c>
    </row>
    <row r="37" spans="1:25" ht="19.5" customHeight="1">
      <c r="A37" s="250" t="s">
        <v>265</v>
      </c>
      <c r="B37" s="247">
        <v>223.815</v>
      </c>
      <c r="C37" s="245">
        <v>140.969</v>
      </c>
      <c r="D37" s="246">
        <v>0</v>
      </c>
      <c r="E37" s="245">
        <v>0</v>
      </c>
      <c r="F37" s="229">
        <f t="shared" si="8"/>
        <v>364.784</v>
      </c>
      <c r="G37" s="248">
        <f t="shared" si="9"/>
        <v>0.007200524919182505</v>
      </c>
      <c r="H37" s="247">
        <v>327.235</v>
      </c>
      <c r="I37" s="293">
        <v>130.718</v>
      </c>
      <c r="J37" s="246"/>
      <c r="K37" s="245"/>
      <c r="L37" s="229">
        <f t="shared" si="10"/>
        <v>457.953</v>
      </c>
      <c r="M37" s="249">
        <f t="shared" si="15"/>
        <v>-0.20344664190430017</v>
      </c>
      <c r="N37" s="247">
        <v>3339.0739999999996</v>
      </c>
      <c r="O37" s="245">
        <v>1692.3080000000002</v>
      </c>
      <c r="P37" s="246">
        <v>152.362</v>
      </c>
      <c r="Q37" s="245">
        <v>12.477</v>
      </c>
      <c r="R37" s="246">
        <f t="shared" si="11"/>
        <v>5196.221</v>
      </c>
      <c r="S37" s="248">
        <f t="shared" si="12"/>
        <v>0.009099265967727067</v>
      </c>
      <c r="T37" s="247">
        <v>3232.194</v>
      </c>
      <c r="U37" s="245">
        <v>1006.8689999999999</v>
      </c>
      <c r="V37" s="246"/>
      <c r="W37" s="245"/>
      <c r="X37" s="229">
        <f t="shared" si="13"/>
        <v>4239.063</v>
      </c>
      <c r="Y37" s="244">
        <f t="shared" si="14"/>
        <v>0.2257947098214863</v>
      </c>
    </row>
    <row r="38" spans="1:25" ht="19.5" customHeight="1">
      <c r="A38" s="250" t="s">
        <v>242</v>
      </c>
      <c r="B38" s="247">
        <v>33.795</v>
      </c>
      <c r="C38" s="245">
        <v>326.447</v>
      </c>
      <c r="D38" s="246">
        <v>0</v>
      </c>
      <c r="E38" s="245">
        <v>0</v>
      </c>
      <c r="F38" s="229">
        <f>SUM(B38:E38)</f>
        <v>360.242</v>
      </c>
      <c r="G38" s="248">
        <f>F38/$F$9</f>
        <v>0.007110869714505417</v>
      </c>
      <c r="H38" s="247">
        <v>62.581</v>
      </c>
      <c r="I38" s="293">
        <v>213.99</v>
      </c>
      <c r="J38" s="246"/>
      <c r="K38" s="245"/>
      <c r="L38" s="229">
        <f>SUM(H38:K38)</f>
        <v>276.571</v>
      </c>
      <c r="M38" s="249">
        <f>IF(ISERROR(F38/L38-1),"         /0",(F38/L38-1))</f>
        <v>0.30252991094510984</v>
      </c>
      <c r="N38" s="247">
        <v>384.93199999999996</v>
      </c>
      <c r="O38" s="245">
        <v>2762.472</v>
      </c>
      <c r="P38" s="246"/>
      <c r="Q38" s="245"/>
      <c r="R38" s="246">
        <f>SUM(N38:Q38)</f>
        <v>3147.404</v>
      </c>
      <c r="S38" s="248">
        <f>R38/$R$9</f>
        <v>0.005511518102076113</v>
      </c>
      <c r="T38" s="247">
        <v>388.51599999999996</v>
      </c>
      <c r="U38" s="245">
        <v>2920.8489999999993</v>
      </c>
      <c r="V38" s="246"/>
      <c r="W38" s="245"/>
      <c r="X38" s="229">
        <f>SUM(T38:W38)</f>
        <v>3309.3649999999993</v>
      </c>
      <c r="Y38" s="244">
        <f>IF(ISERROR(R38/X38-1),"         /0",IF(R38/X38&gt;5,"  *  ",(R38/X38-1)))</f>
        <v>-0.0489402045407501</v>
      </c>
    </row>
    <row r="39" spans="1:25" ht="19.5" customHeight="1">
      <c r="A39" s="250" t="s">
        <v>243</v>
      </c>
      <c r="B39" s="247">
        <v>88.30000000000001</v>
      </c>
      <c r="C39" s="245">
        <v>256.692</v>
      </c>
      <c r="D39" s="246">
        <v>0</v>
      </c>
      <c r="E39" s="245">
        <v>5.803</v>
      </c>
      <c r="F39" s="229">
        <f t="shared" si="8"/>
        <v>350.795</v>
      </c>
      <c r="G39" s="248">
        <f t="shared" si="9"/>
        <v>0.006924393994869915</v>
      </c>
      <c r="H39" s="247">
        <v>63.190999999999995</v>
      </c>
      <c r="I39" s="293">
        <v>189.514</v>
      </c>
      <c r="J39" s="246"/>
      <c r="K39" s="245"/>
      <c r="L39" s="229">
        <f t="shared" si="10"/>
        <v>252.705</v>
      </c>
      <c r="M39" s="249">
        <f t="shared" si="15"/>
        <v>0.3881601076353851</v>
      </c>
      <c r="N39" s="247">
        <v>697.9270000000001</v>
      </c>
      <c r="O39" s="245">
        <v>2407.712</v>
      </c>
      <c r="P39" s="246"/>
      <c r="Q39" s="245">
        <v>204.573</v>
      </c>
      <c r="R39" s="246">
        <f t="shared" si="11"/>
        <v>3310.212</v>
      </c>
      <c r="S39" s="248">
        <f t="shared" si="12"/>
        <v>0.005796616309730043</v>
      </c>
      <c r="T39" s="247">
        <v>649.137</v>
      </c>
      <c r="U39" s="245">
        <v>2202.7870000000003</v>
      </c>
      <c r="V39" s="246">
        <v>3109.6549999999997</v>
      </c>
      <c r="W39" s="245">
        <v>250.336</v>
      </c>
      <c r="X39" s="229">
        <f t="shared" si="13"/>
        <v>6211.915</v>
      </c>
      <c r="Y39" s="244">
        <f t="shared" si="14"/>
        <v>-0.46711891582547416</v>
      </c>
    </row>
    <row r="40" spans="1:25" ht="19.5" customHeight="1">
      <c r="A40" s="250" t="s">
        <v>246</v>
      </c>
      <c r="B40" s="247">
        <v>8.256</v>
      </c>
      <c r="C40" s="245">
        <v>108.408</v>
      </c>
      <c r="D40" s="246">
        <v>0</v>
      </c>
      <c r="E40" s="245">
        <v>0</v>
      </c>
      <c r="F40" s="246">
        <f t="shared" si="8"/>
        <v>116.664</v>
      </c>
      <c r="G40" s="248">
        <f t="shared" si="9"/>
        <v>0.002302847820001721</v>
      </c>
      <c r="H40" s="247">
        <v>19.217000000000002</v>
      </c>
      <c r="I40" s="293">
        <v>0</v>
      </c>
      <c r="J40" s="246"/>
      <c r="K40" s="245"/>
      <c r="L40" s="246">
        <f t="shared" si="10"/>
        <v>19.217000000000002</v>
      </c>
      <c r="M40" s="249">
        <f t="shared" si="15"/>
        <v>5.070874746318363</v>
      </c>
      <c r="N40" s="247">
        <v>167.46900000000002</v>
      </c>
      <c r="O40" s="245">
        <v>899.128</v>
      </c>
      <c r="P40" s="246"/>
      <c r="Q40" s="245"/>
      <c r="R40" s="246">
        <f t="shared" si="11"/>
        <v>1066.597</v>
      </c>
      <c r="S40" s="248">
        <f t="shared" si="12"/>
        <v>0.0018677515416260755</v>
      </c>
      <c r="T40" s="247">
        <v>132.088</v>
      </c>
      <c r="U40" s="245">
        <v>160.33400000000003</v>
      </c>
      <c r="V40" s="246"/>
      <c r="W40" s="245"/>
      <c r="X40" s="229">
        <f t="shared" si="13"/>
        <v>292.422</v>
      </c>
      <c r="Y40" s="244">
        <f t="shared" si="14"/>
        <v>2.6474581255856258</v>
      </c>
    </row>
    <row r="41" spans="1:25" ht="19.5" customHeight="1">
      <c r="A41" s="250" t="s">
        <v>245</v>
      </c>
      <c r="B41" s="247">
        <v>7.389</v>
      </c>
      <c r="C41" s="245">
        <v>47.409</v>
      </c>
      <c r="D41" s="246">
        <v>0</v>
      </c>
      <c r="E41" s="245">
        <v>0</v>
      </c>
      <c r="F41" s="246">
        <f t="shared" si="8"/>
        <v>54.798</v>
      </c>
      <c r="G41" s="248">
        <f t="shared" si="9"/>
        <v>0.001081665765278529</v>
      </c>
      <c r="H41" s="247">
        <v>5.628</v>
      </c>
      <c r="I41" s="293">
        <v>0</v>
      </c>
      <c r="J41" s="246"/>
      <c r="K41" s="245"/>
      <c r="L41" s="246">
        <f t="shared" si="10"/>
        <v>5.628</v>
      </c>
      <c r="M41" s="249" t="s">
        <v>50</v>
      </c>
      <c r="N41" s="247">
        <v>146.99000000000004</v>
      </c>
      <c r="O41" s="245">
        <v>449.5179999999999</v>
      </c>
      <c r="P41" s="246">
        <v>0</v>
      </c>
      <c r="Q41" s="245"/>
      <c r="R41" s="246">
        <f t="shared" si="11"/>
        <v>596.5079999999999</v>
      </c>
      <c r="S41" s="248">
        <f t="shared" si="12"/>
        <v>0.0010445639136358784</v>
      </c>
      <c r="T41" s="247">
        <v>198.84699999999998</v>
      </c>
      <c r="U41" s="245">
        <v>200.505</v>
      </c>
      <c r="V41" s="246">
        <v>0</v>
      </c>
      <c r="W41" s="245"/>
      <c r="X41" s="229">
        <f t="shared" si="13"/>
        <v>399.352</v>
      </c>
      <c r="Y41" s="244">
        <f t="shared" si="14"/>
        <v>0.49368977743945175</v>
      </c>
    </row>
    <row r="42" spans="1:25" ht="19.5" customHeight="1">
      <c r="A42" s="250" t="s">
        <v>244</v>
      </c>
      <c r="B42" s="247">
        <v>0.267</v>
      </c>
      <c r="C42" s="245">
        <v>49.63</v>
      </c>
      <c r="D42" s="246">
        <v>0</v>
      </c>
      <c r="E42" s="245">
        <v>0</v>
      </c>
      <c r="F42" s="246">
        <f t="shared" si="8"/>
        <v>49.897000000000006</v>
      </c>
      <c r="G42" s="248">
        <f t="shared" si="9"/>
        <v>0.0009849242069072369</v>
      </c>
      <c r="H42" s="247">
        <v>4.046</v>
      </c>
      <c r="I42" s="293">
        <v>0</v>
      </c>
      <c r="J42" s="246"/>
      <c r="K42" s="245"/>
      <c r="L42" s="246">
        <f t="shared" si="10"/>
        <v>4.046</v>
      </c>
      <c r="M42" s="249" t="s">
        <v>50</v>
      </c>
      <c r="N42" s="247">
        <v>317.65899999999993</v>
      </c>
      <c r="O42" s="245">
        <v>812.4540000000001</v>
      </c>
      <c r="P42" s="246">
        <v>0</v>
      </c>
      <c r="Q42" s="245"/>
      <c r="R42" s="246">
        <f t="shared" si="11"/>
        <v>1130.113</v>
      </c>
      <c r="S42" s="248">
        <f t="shared" si="12"/>
        <v>0.001978976406235597</v>
      </c>
      <c r="T42" s="247">
        <v>816.5860000000001</v>
      </c>
      <c r="U42" s="245">
        <v>400.379</v>
      </c>
      <c r="V42" s="246"/>
      <c r="W42" s="245"/>
      <c r="X42" s="229">
        <f t="shared" si="13"/>
        <v>1216.9650000000001</v>
      </c>
      <c r="Y42" s="244">
        <f t="shared" si="14"/>
        <v>-0.07136770572695195</v>
      </c>
    </row>
    <row r="43" spans="1:25" ht="19.5" customHeight="1" thickBot="1">
      <c r="A43" s="250" t="s">
        <v>226</v>
      </c>
      <c r="B43" s="247">
        <v>301.35</v>
      </c>
      <c r="C43" s="245">
        <v>0</v>
      </c>
      <c r="D43" s="246">
        <v>0</v>
      </c>
      <c r="E43" s="245">
        <v>0</v>
      </c>
      <c r="F43" s="477">
        <f t="shared" si="8"/>
        <v>301.35</v>
      </c>
      <c r="G43" s="248">
        <f t="shared" si="9"/>
        <v>0.00594839188230747</v>
      </c>
      <c r="H43" s="247">
        <v>386.068</v>
      </c>
      <c r="I43" s="293">
        <v>0</v>
      </c>
      <c r="J43" s="246">
        <v>0.2</v>
      </c>
      <c r="K43" s="245">
        <v>0.08</v>
      </c>
      <c r="L43" s="477">
        <f t="shared" si="10"/>
        <v>386.34799999999996</v>
      </c>
      <c r="M43" s="249">
        <f aca="true" t="shared" si="16" ref="M43:M56">IF(ISERROR(F43/L43-1),"         /0",(F43/L43-1))</f>
        <v>-0.22000372720966577</v>
      </c>
      <c r="N43" s="247">
        <v>4166.726999999997</v>
      </c>
      <c r="O43" s="245">
        <v>0</v>
      </c>
      <c r="P43" s="246">
        <v>0.5499999999999999</v>
      </c>
      <c r="Q43" s="245">
        <v>0.255</v>
      </c>
      <c r="R43" s="246">
        <f t="shared" si="11"/>
        <v>4167.531999999997</v>
      </c>
      <c r="S43" s="248">
        <f t="shared" si="12"/>
        <v>0.007297896316768186</v>
      </c>
      <c r="T43" s="247">
        <v>3777.988</v>
      </c>
      <c r="U43" s="245">
        <v>0</v>
      </c>
      <c r="V43" s="246">
        <v>0.41000000000000003</v>
      </c>
      <c r="W43" s="245">
        <v>0.16</v>
      </c>
      <c r="X43" s="229">
        <f t="shared" si="13"/>
        <v>3778.5579999999995</v>
      </c>
      <c r="Y43" s="244">
        <f t="shared" si="14"/>
        <v>0.10294244523969143</v>
      </c>
    </row>
    <row r="44" spans="1:25" s="236" customFormat="1" ht="19.5" customHeight="1">
      <c r="A44" s="243" t="s">
        <v>58</v>
      </c>
      <c r="B44" s="240">
        <f>SUM(B45:B50)</f>
        <v>2349.449</v>
      </c>
      <c r="C44" s="239">
        <f>SUM(C45:C50)</f>
        <v>2427.259</v>
      </c>
      <c r="D44" s="238">
        <f>SUM(D45:D50)</f>
        <v>1.3649999999999998</v>
      </c>
      <c r="E44" s="239">
        <f>SUM(E45:E50)</f>
        <v>31.983999999999998</v>
      </c>
      <c r="F44" s="238">
        <f t="shared" si="8"/>
        <v>4810.057000000001</v>
      </c>
      <c r="G44" s="241">
        <f t="shared" si="9"/>
        <v>0.09494642114563207</v>
      </c>
      <c r="H44" s="240">
        <f>SUM(H45:H50)</f>
        <v>2872.3559999999998</v>
      </c>
      <c r="I44" s="239">
        <f>SUM(I45:I50)</f>
        <v>2321.376</v>
      </c>
      <c r="J44" s="238">
        <f>SUM(J45:J50)</f>
        <v>0.896</v>
      </c>
      <c r="K44" s="239">
        <f>SUM(K45:K50)</f>
        <v>4.263</v>
      </c>
      <c r="L44" s="238">
        <f t="shared" si="10"/>
        <v>5198.891</v>
      </c>
      <c r="M44" s="242">
        <f t="shared" si="16"/>
        <v>-0.0747917200033621</v>
      </c>
      <c r="N44" s="240">
        <f>SUM(N45:N50)</f>
        <v>30030.283000000007</v>
      </c>
      <c r="O44" s="239">
        <f>SUM(O45:O50)</f>
        <v>22016.052999999996</v>
      </c>
      <c r="P44" s="238">
        <f>SUM(P45:P50)</f>
        <v>19.613000000000003</v>
      </c>
      <c r="Q44" s="239">
        <f>SUM(Q45:Q50)</f>
        <v>730.8109999999998</v>
      </c>
      <c r="R44" s="238">
        <f t="shared" si="11"/>
        <v>52796.76</v>
      </c>
      <c r="S44" s="241">
        <f t="shared" si="12"/>
        <v>0.0924540664213962</v>
      </c>
      <c r="T44" s="240">
        <f>SUM(T45:T50)</f>
        <v>32458.890999999996</v>
      </c>
      <c r="U44" s="239">
        <f>SUM(U45:U50)</f>
        <v>26106.697</v>
      </c>
      <c r="V44" s="238">
        <f>SUM(V45:V50)</f>
        <v>623.888</v>
      </c>
      <c r="W44" s="239">
        <f>SUM(W45:W50)</f>
        <v>522.681</v>
      </c>
      <c r="X44" s="238">
        <f t="shared" si="13"/>
        <v>59712.15699999999</v>
      </c>
      <c r="Y44" s="237">
        <f t="shared" si="14"/>
        <v>-0.11581221224347982</v>
      </c>
    </row>
    <row r="45" spans="1:25" s="220" customFormat="1" ht="19.5" customHeight="1">
      <c r="A45" s="235" t="s">
        <v>248</v>
      </c>
      <c r="B45" s="233">
        <v>1223.148</v>
      </c>
      <c r="C45" s="230">
        <v>1700.2329999999997</v>
      </c>
      <c r="D45" s="229">
        <v>0</v>
      </c>
      <c r="E45" s="230">
        <v>31.119</v>
      </c>
      <c r="F45" s="229">
        <f t="shared" si="8"/>
        <v>2954.4999999999995</v>
      </c>
      <c r="G45" s="232">
        <f t="shared" si="9"/>
        <v>0.05831930916302444</v>
      </c>
      <c r="H45" s="233">
        <v>1245.943</v>
      </c>
      <c r="I45" s="230">
        <v>1278.337</v>
      </c>
      <c r="J45" s="229">
        <v>0</v>
      </c>
      <c r="K45" s="230"/>
      <c r="L45" s="229">
        <f t="shared" si="10"/>
        <v>2524.2799999999997</v>
      </c>
      <c r="M45" s="234">
        <f t="shared" si="16"/>
        <v>0.1704327570634001</v>
      </c>
      <c r="N45" s="233">
        <v>14154.481000000003</v>
      </c>
      <c r="O45" s="230">
        <v>12590.639</v>
      </c>
      <c r="P45" s="229">
        <v>1.295</v>
      </c>
      <c r="Q45" s="230">
        <v>430.486</v>
      </c>
      <c r="R45" s="229">
        <f t="shared" si="11"/>
        <v>27176.901</v>
      </c>
      <c r="S45" s="232">
        <f t="shared" si="12"/>
        <v>0.04759032581131321</v>
      </c>
      <c r="T45" s="231">
        <v>14447.817999999997</v>
      </c>
      <c r="U45" s="230">
        <v>13391.795</v>
      </c>
      <c r="V45" s="229">
        <v>612.302</v>
      </c>
      <c r="W45" s="230">
        <v>324.742</v>
      </c>
      <c r="X45" s="229">
        <f t="shared" si="13"/>
        <v>28776.656999999996</v>
      </c>
      <c r="Y45" s="228">
        <f t="shared" si="14"/>
        <v>-0.055592141922530924</v>
      </c>
    </row>
    <row r="46" spans="1:25" s="220" customFormat="1" ht="19.5" customHeight="1">
      <c r="A46" s="235" t="s">
        <v>250</v>
      </c>
      <c r="B46" s="233">
        <v>668.913</v>
      </c>
      <c r="C46" s="230">
        <v>528.869</v>
      </c>
      <c r="D46" s="229">
        <v>0</v>
      </c>
      <c r="E46" s="230">
        <v>0</v>
      </c>
      <c r="F46" s="229">
        <f t="shared" si="8"/>
        <v>1197.7820000000002</v>
      </c>
      <c r="G46" s="232">
        <f t="shared" si="9"/>
        <v>0.023643194709055935</v>
      </c>
      <c r="H46" s="233">
        <v>953.172</v>
      </c>
      <c r="I46" s="230">
        <v>574.751</v>
      </c>
      <c r="J46" s="229"/>
      <c r="K46" s="230"/>
      <c r="L46" s="229">
        <f t="shared" si="10"/>
        <v>1527.923</v>
      </c>
      <c r="M46" s="234">
        <f t="shared" si="16"/>
        <v>-0.2160717523068897</v>
      </c>
      <c r="N46" s="233">
        <v>9614.719000000005</v>
      </c>
      <c r="O46" s="230">
        <v>6069.669000000001</v>
      </c>
      <c r="P46" s="229"/>
      <c r="Q46" s="230"/>
      <c r="R46" s="229">
        <f t="shared" si="11"/>
        <v>15684.388000000006</v>
      </c>
      <c r="S46" s="232">
        <f t="shared" si="12"/>
        <v>0.02746542496037541</v>
      </c>
      <c r="T46" s="231">
        <v>11185.581999999999</v>
      </c>
      <c r="U46" s="230">
        <v>6284.013</v>
      </c>
      <c r="V46" s="229">
        <v>0</v>
      </c>
      <c r="W46" s="230"/>
      <c r="X46" s="229">
        <f t="shared" si="13"/>
        <v>17469.594999999998</v>
      </c>
      <c r="Y46" s="228">
        <f t="shared" si="14"/>
        <v>-0.10218937531179118</v>
      </c>
    </row>
    <row r="47" spans="1:25" s="220" customFormat="1" ht="19.5" customHeight="1">
      <c r="A47" s="235" t="s">
        <v>249</v>
      </c>
      <c r="B47" s="233">
        <v>60.597</v>
      </c>
      <c r="C47" s="230">
        <v>50.213</v>
      </c>
      <c r="D47" s="229">
        <v>0</v>
      </c>
      <c r="E47" s="230">
        <v>0</v>
      </c>
      <c r="F47" s="229">
        <f>SUM(B47:E47)</f>
        <v>110.81</v>
      </c>
      <c r="G47" s="232">
        <f>F47/$F$9</f>
        <v>0.0021872948547486002</v>
      </c>
      <c r="H47" s="233">
        <v>91.61</v>
      </c>
      <c r="I47" s="230">
        <v>189.296</v>
      </c>
      <c r="J47" s="229"/>
      <c r="K47" s="230"/>
      <c r="L47" s="229">
        <f>SUM(H47:K47)</f>
        <v>280.906</v>
      </c>
      <c r="M47" s="234">
        <f t="shared" si="16"/>
        <v>-0.6055264038503984</v>
      </c>
      <c r="N47" s="233">
        <v>762.621</v>
      </c>
      <c r="O47" s="230">
        <v>1582.7779999999996</v>
      </c>
      <c r="P47" s="229">
        <v>0.12</v>
      </c>
      <c r="Q47" s="230">
        <v>234.487</v>
      </c>
      <c r="R47" s="229">
        <f>SUM(N47:Q47)</f>
        <v>2580.0059999999994</v>
      </c>
      <c r="S47" s="232">
        <f>R47/$R$9</f>
        <v>0.004517929624689103</v>
      </c>
      <c r="T47" s="231">
        <v>1175.0660000000005</v>
      </c>
      <c r="U47" s="230">
        <v>1801.3429999999998</v>
      </c>
      <c r="V47" s="229">
        <v>0.073</v>
      </c>
      <c r="W47" s="230">
        <v>106.468</v>
      </c>
      <c r="X47" s="229">
        <f>SUM(T47:W47)</f>
        <v>3082.9500000000003</v>
      </c>
      <c r="Y47" s="228">
        <f>IF(ISERROR(R47/X47-1),"         /0",IF(R47/X47&gt;5,"  *  ",(R47/X47-1)))</f>
        <v>-0.16313725490196107</v>
      </c>
    </row>
    <row r="48" spans="1:25" s="220" customFormat="1" ht="19.5" customHeight="1">
      <c r="A48" s="235" t="s">
        <v>254</v>
      </c>
      <c r="B48" s="233">
        <v>82.632</v>
      </c>
      <c r="C48" s="230">
        <v>20.442</v>
      </c>
      <c r="D48" s="229">
        <v>0</v>
      </c>
      <c r="E48" s="230">
        <v>0</v>
      </c>
      <c r="F48" s="229">
        <f t="shared" si="8"/>
        <v>103.07400000000001</v>
      </c>
      <c r="G48" s="232">
        <f t="shared" si="9"/>
        <v>0.0020345928152545553</v>
      </c>
      <c r="H48" s="233">
        <v>105.774</v>
      </c>
      <c r="I48" s="230">
        <v>24.844</v>
      </c>
      <c r="J48" s="229"/>
      <c r="K48" s="230">
        <v>2.603</v>
      </c>
      <c r="L48" s="229">
        <f t="shared" si="10"/>
        <v>133.221</v>
      </c>
      <c r="M48" s="234">
        <f t="shared" si="16"/>
        <v>-0.22629315198054356</v>
      </c>
      <c r="N48" s="233">
        <v>1192.9640000000004</v>
      </c>
      <c r="O48" s="230">
        <v>456.22400000000005</v>
      </c>
      <c r="P48" s="229">
        <v>0</v>
      </c>
      <c r="Q48" s="230">
        <v>41.291</v>
      </c>
      <c r="R48" s="229">
        <f t="shared" si="11"/>
        <v>1690.4790000000005</v>
      </c>
      <c r="S48" s="232">
        <f t="shared" si="12"/>
        <v>0.002960250927329167</v>
      </c>
      <c r="T48" s="231">
        <v>1587.5080000000003</v>
      </c>
      <c r="U48" s="230">
        <v>1825.9490000000003</v>
      </c>
      <c r="V48" s="229"/>
      <c r="W48" s="230">
        <v>2.603</v>
      </c>
      <c r="X48" s="229">
        <f t="shared" si="13"/>
        <v>3416.0600000000004</v>
      </c>
      <c r="Y48" s="228">
        <f t="shared" si="14"/>
        <v>-0.5051377903198421</v>
      </c>
    </row>
    <row r="49" spans="1:25" s="220" customFormat="1" ht="19.5" customHeight="1">
      <c r="A49" s="235" t="s">
        <v>251</v>
      </c>
      <c r="B49" s="233">
        <v>76.061</v>
      </c>
      <c r="C49" s="230">
        <v>26.049</v>
      </c>
      <c r="D49" s="229">
        <v>0</v>
      </c>
      <c r="E49" s="230">
        <v>0</v>
      </c>
      <c r="F49" s="229">
        <f t="shared" si="8"/>
        <v>102.11000000000001</v>
      </c>
      <c r="G49" s="232">
        <f t="shared" si="9"/>
        <v>0.002015564277758141</v>
      </c>
      <c r="H49" s="233">
        <v>92.15400000000001</v>
      </c>
      <c r="I49" s="230">
        <v>24.755</v>
      </c>
      <c r="J49" s="229"/>
      <c r="K49" s="230"/>
      <c r="L49" s="229">
        <f t="shared" si="10"/>
        <v>116.909</v>
      </c>
      <c r="M49" s="234">
        <f t="shared" si="16"/>
        <v>-0.12658563498105357</v>
      </c>
      <c r="N49" s="233">
        <v>1102.7699999999998</v>
      </c>
      <c r="O49" s="230">
        <v>401.81899999999996</v>
      </c>
      <c r="P49" s="229">
        <v>0</v>
      </c>
      <c r="Q49" s="230">
        <v>0.002</v>
      </c>
      <c r="R49" s="229">
        <f t="shared" si="11"/>
        <v>1504.5909999999997</v>
      </c>
      <c r="S49" s="232">
        <f t="shared" si="12"/>
        <v>0.0026347366060158785</v>
      </c>
      <c r="T49" s="231">
        <v>1051.7279999999998</v>
      </c>
      <c r="U49" s="230">
        <v>686.158</v>
      </c>
      <c r="V49" s="229">
        <v>0</v>
      </c>
      <c r="W49" s="230">
        <v>0</v>
      </c>
      <c r="X49" s="229">
        <f t="shared" si="13"/>
        <v>1737.886</v>
      </c>
      <c r="Y49" s="228">
        <f t="shared" si="14"/>
        <v>-0.13424068091923191</v>
      </c>
    </row>
    <row r="50" spans="1:25" s="220" customFormat="1" ht="19.5" customHeight="1" thickBot="1">
      <c r="A50" s="235" t="s">
        <v>226</v>
      </c>
      <c r="B50" s="233">
        <v>238.098</v>
      </c>
      <c r="C50" s="230">
        <v>101.453</v>
      </c>
      <c r="D50" s="229">
        <v>1.3649999999999998</v>
      </c>
      <c r="E50" s="230">
        <v>0.865</v>
      </c>
      <c r="F50" s="229">
        <f t="shared" si="8"/>
        <v>341.78100000000006</v>
      </c>
      <c r="G50" s="232">
        <f t="shared" si="9"/>
        <v>0.006746465325790376</v>
      </c>
      <c r="H50" s="233">
        <v>383.7029999999999</v>
      </c>
      <c r="I50" s="230">
        <v>229.393</v>
      </c>
      <c r="J50" s="229">
        <v>0.896</v>
      </c>
      <c r="K50" s="230">
        <v>1.6600000000000001</v>
      </c>
      <c r="L50" s="229">
        <f t="shared" si="10"/>
        <v>615.6519999999998</v>
      </c>
      <c r="M50" s="234">
        <f t="shared" si="16"/>
        <v>-0.44484708893985536</v>
      </c>
      <c r="N50" s="233">
        <v>3202.7279999999982</v>
      </c>
      <c r="O50" s="230">
        <v>914.9240000000001</v>
      </c>
      <c r="P50" s="229">
        <v>18.198000000000004</v>
      </c>
      <c r="Q50" s="230">
        <v>24.54500000000001</v>
      </c>
      <c r="R50" s="229">
        <f t="shared" si="11"/>
        <v>4160.394999999999</v>
      </c>
      <c r="S50" s="232">
        <f t="shared" si="12"/>
        <v>0.007285398491673437</v>
      </c>
      <c r="T50" s="231">
        <v>3011.1890000000003</v>
      </c>
      <c r="U50" s="230">
        <v>2117.438999999999</v>
      </c>
      <c r="V50" s="229">
        <v>11.512999999999998</v>
      </c>
      <c r="W50" s="230">
        <v>88.868</v>
      </c>
      <c r="X50" s="229">
        <f t="shared" si="13"/>
        <v>5229.008999999999</v>
      </c>
      <c r="Y50" s="228">
        <f t="shared" si="14"/>
        <v>-0.20436262396947502</v>
      </c>
    </row>
    <row r="51" spans="1:25" s="236" customFormat="1" ht="19.5" customHeight="1">
      <c r="A51" s="243" t="s">
        <v>57</v>
      </c>
      <c r="B51" s="240">
        <f>SUM(B52:B55)</f>
        <v>680.615</v>
      </c>
      <c r="C51" s="239">
        <f>SUM(C52:C55)</f>
        <v>222.239</v>
      </c>
      <c r="D51" s="238">
        <f>SUM(D52:D55)</f>
        <v>36.842999999999996</v>
      </c>
      <c r="E51" s="239">
        <f>SUM(E52:E55)</f>
        <v>0.3</v>
      </c>
      <c r="F51" s="238">
        <f t="shared" si="8"/>
        <v>939.997</v>
      </c>
      <c r="G51" s="241">
        <f t="shared" si="9"/>
        <v>0.018554738756241494</v>
      </c>
      <c r="H51" s="240">
        <f>SUM(H52:H55)</f>
        <v>594.5690000000001</v>
      </c>
      <c r="I51" s="239">
        <f>SUM(I52:I55)</f>
        <v>276.12899999999996</v>
      </c>
      <c r="J51" s="238">
        <f>SUM(J52:J55)</f>
        <v>0</v>
      </c>
      <c r="K51" s="239">
        <f>SUM(K52:K55)</f>
        <v>0</v>
      </c>
      <c r="L51" s="238">
        <f t="shared" si="10"/>
        <v>870.6980000000001</v>
      </c>
      <c r="M51" s="242">
        <f t="shared" si="16"/>
        <v>0.07959016788829176</v>
      </c>
      <c r="N51" s="240">
        <f>SUM(N52:N55)</f>
        <v>5786.326</v>
      </c>
      <c r="O51" s="239">
        <f>SUM(O52:O55)</f>
        <v>2567.098</v>
      </c>
      <c r="P51" s="238">
        <f>SUM(P52:P55)</f>
        <v>354.573</v>
      </c>
      <c r="Q51" s="239">
        <f>SUM(Q52:Q55)</f>
        <v>29.770000000000003</v>
      </c>
      <c r="R51" s="238">
        <f t="shared" si="11"/>
        <v>8737.767</v>
      </c>
      <c r="S51" s="241">
        <f t="shared" si="12"/>
        <v>0.015300978518240206</v>
      </c>
      <c r="T51" s="240">
        <f>SUM(T52:T55)</f>
        <v>6676.540000000001</v>
      </c>
      <c r="U51" s="239">
        <f>SUM(U52:U55)</f>
        <v>2422.044</v>
      </c>
      <c r="V51" s="238">
        <f>SUM(V52:V55)</f>
        <v>290.635</v>
      </c>
      <c r="W51" s="239">
        <f>SUM(W52:W55)</f>
        <v>55.212999999999994</v>
      </c>
      <c r="X51" s="238">
        <f t="shared" si="13"/>
        <v>9444.432</v>
      </c>
      <c r="Y51" s="237">
        <f t="shared" si="14"/>
        <v>-0.07482345153207737</v>
      </c>
    </row>
    <row r="52" spans="1:25" ht="19.5" customHeight="1">
      <c r="A52" s="235" t="s">
        <v>261</v>
      </c>
      <c r="B52" s="233">
        <v>367.47900000000004</v>
      </c>
      <c r="C52" s="230">
        <v>88.79</v>
      </c>
      <c r="D52" s="229">
        <v>0</v>
      </c>
      <c r="E52" s="230">
        <v>0</v>
      </c>
      <c r="F52" s="229">
        <f t="shared" si="8"/>
        <v>456.26900000000006</v>
      </c>
      <c r="G52" s="232">
        <f t="shared" si="9"/>
        <v>0.0090063607623977</v>
      </c>
      <c r="H52" s="233">
        <v>363.471</v>
      </c>
      <c r="I52" s="230">
        <v>136.24599999999998</v>
      </c>
      <c r="J52" s="229">
        <v>0</v>
      </c>
      <c r="K52" s="230"/>
      <c r="L52" s="229">
        <f t="shared" si="10"/>
        <v>499.717</v>
      </c>
      <c r="M52" s="234">
        <f t="shared" si="16"/>
        <v>-0.08694521098941987</v>
      </c>
      <c r="N52" s="233">
        <v>2841.658000000001</v>
      </c>
      <c r="O52" s="230">
        <v>945.9649999999999</v>
      </c>
      <c r="P52" s="229">
        <v>0.43</v>
      </c>
      <c r="Q52" s="230">
        <v>0</v>
      </c>
      <c r="R52" s="229">
        <f t="shared" si="11"/>
        <v>3788.0530000000003</v>
      </c>
      <c r="S52" s="232">
        <f t="shared" si="12"/>
        <v>0.006633378708651235</v>
      </c>
      <c r="T52" s="231">
        <v>4204.125000000001</v>
      </c>
      <c r="U52" s="230">
        <v>1402.043</v>
      </c>
      <c r="V52" s="229">
        <v>0</v>
      </c>
      <c r="W52" s="230">
        <v>0</v>
      </c>
      <c r="X52" s="229">
        <f t="shared" si="13"/>
        <v>5606.168000000001</v>
      </c>
      <c r="Y52" s="228">
        <f t="shared" si="14"/>
        <v>-0.32430619275055617</v>
      </c>
    </row>
    <row r="53" spans="1:25" ht="19.5" customHeight="1">
      <c r="A53" s="235" t="s">
        <v>260</v>
      </c>
      <c r="B53" s="233">
        <v>198.67</v>
      </c>
      <c r="C53" s="230">
        <v>10.328000000000001</v>
      </c>
      <c r="D53" s="229">
        <v>0</v>
      </c>
      <c r="E53" s="230">
        <v>0</v>
      </c>
      <c r="F53" s="229">
        <f t="shared" si="8"/>
        <v>208.998</v>
      </c>
      <c r="G53" s="232">
        <f t="shared" si="9"/>
        <v>0.00412544219883357</v>
      </c>
      <c r="H53" s="233">
        <v>166.08499999999998</v>
      </c>
      <c r="I53" s="230">
        <v>1.4200000000000002</v>
      </c>
      <c r="J53" s="229"/>
      <c r="K53" s="230">
        <v>0</v>
      </c>
      <c r="L53" s="229">
        <f t="shared" si="10"/>
        <v>167.50499999999997</v>
      </c>
      <c r="M53" s="234">
        <f t="shared" si="16"/>
        <v>0.24771200859675857</v>
      </c>
      <c r="N53" s="233">
        <v>1707.0589999999997</v>
      </c>
      <c r="O53" s="230">
        <v>84.56099999999999</v>
      </c>
      <c r="P53" s="229">
        <v>0</v>
      </c>
      <c r="Q53" s="230">
        <v>0</v>
      </c>
      <c r="R53" s="229">
        <f t="shared" si="11"/>
        <v>1791.6199999999997</v>
      </c>
      <c r="S53" s="232">
        <f t="shared" si="12"/>
        <v>0.0031373621124080684</v>
      </c>
      <c r="T53" s="231">
        <v>1266.974</v>
      </c>
      <c r="U53" s="230">
        <v>107.55400000000002</v>
      </c>
      <c r="V53" s="229">
        <v>1.827</v>
      </c>
      <c r="W53" s="230">
        <v>0</v>
      </c>
      <c r="X53" s="229">
        <f t="shared" si="13"/>
        <v>1376.355</v>
      </c>
      <c r="Y53" s="228">
        <f t="shared" si="14"/>
        <v>0.3017135840680636</v>
      </c>
    </row>
    <row r="54" spans="1:25" ht="19.5" customHeight="1">
      <c r="A54" s="235" t="s">
        <v>259</v>
      </c>
      <c r="B54" s="233">
        <v>27.923000000000002</v>
      </c>
      <c r="C54" s="230">
        <v>12.436</v>
      </c>
      <c r="D54" s="229">
        <v>36.543</v>
      </c>
      <c r="E54" s="230">
        <v>0</v>
      </c>
      <c r="F54" s="229">
        <f t="shared" si="8"/>
        <v>76.902</v>
      </c>
      <c r="G54" s="232">
        <f t="shared" si="9"/>
        <v>0.0015179798657149793</v>
      </c>
      <c r="H54" s="233">
        <v>8.933</v>
      </c>
      <c r="I54" s="230">
        <v>58.242000000000004</v>
      </c>
      <c r="J54" s="229"/>
      <c r="K54" s="230"/>
      <c r="L54" s="229">
        <f t="shared" si="10"/>
        <v>67.17500000000001</v>
      </c>
      <c r="M54" s="234">
        <f t="shared" si="16"/>
        <v>0.14480089318943046</v>
      </c>
      <c r="N54" s="233">
        <v>168.76299999999995</v>
      </c>
      <c r="O54" s="230">
        <v>373.37800000000004</v>
      </c>
      <c r="P54" s="229">
        <v>353.36199999999997</v>
      </c>
      <c r="Q54" s="230">
        <v>18.879</v>
      </c>
      <c r="R54" s="229">
        <f t="shared" si="11"/>
        <v>914.382</v>
      </c>
      <c r="S54" s="232">
        <f t="shared" si="12"/>
        <v>0.0016012030693271537</v>
      </c>
      <c r="T54" s="231">
        <v>101.834</v>
      </c>
      <c r="U54" s="230">
        <v>300.419</v>
      </c>
      <c r="V54" s="229">
        <v>288.468</v>
      </c>
      <c r="W54" s="230">
        <v>54.962999999999994</v>
      </c>
      <c r="X54" s="229">
        <f t="shared" si="13"/>
        <v>745.684</v>
      </c>
      <c r="Y54" s="228">
        <f t="shared" si="14"/>
        <v>0.22623255963652156</v>
      </c>
    </row>
    <row r="55" spans="1:25" ht="19.5" customHeight="1" thickBot="1">
      <c r="A55" s="235" t="s">
        <v>226</v>
      </c>
      <c r="B55" s="233">
        <v>86.543</v>
      </c>
      <c r="C55" s="230">
        <v>110.685</v>
      </c>
      <c r="D55" s="229">
        <v>0.3</v>
      </c>
      <c r="E55" s="230">
        <v>0.3</v>
      </c>
      <c r="F55" s="229">
        <f t="shared" si="8"/>
        <v>197.82800000000003</v>
      </c>
      <c r="G55" s="232">
        <f t="shared" si="9"/>
        <v>0.0039049559292952457</v>
      </c>
      <c r="H55" s="233">
        <v>56.08</v>
      </c>
      <c r="I55" s="230">
        <v>80.221</v>
      </c>
      <c r="J55" s="229">
        <v>0</v>
      </c>
      <c r="K55" s="230">
        <v>0</v>
      </c>
      <c r="L55" s="229">
        <f t="shared" si="10"/>
        <v>136.301</v>
      </c>
      <c r="M55" s="234">
        <f t="shared" si="16"/>
        <v>0.4514053455220435</v>
      </c>
      <c r="N55" s="233">
        <v>1068.8459999999998</v>
      </c>
      <c r="O55" s="230">
        <v>1163.1939999999997</v>
      </c>
      <c r="P55" s="229">
        <v>0.7809999999999999</v>
      </c>
      <c r="Q55" s="230">
        <v>10.891000000000002</v>
      </c>
      <c r="R55" s="229">
        <f t="shared" si="11"/>
        <v>2243.7119999999995</v>
      </c>
      <c r="S55" s="232">
        <f t="shared" si="12"/>
        <v>0.003929034627853748</v>
      </c>
      <c r="T55" s="231">
        <v>1103.6070000000002</v>
      </c>
      <c r="U55" s="230">
        <v>612.0279999999999</v>
      </c>
      <c r="V55" s="229">
        <v>0.33999999999999997</v>
      </c>
      <c r="W55" s="230">
        <v>0.25</v>
      </c>
      <c r="X55" s="229">
        <f t="shared" si="13"/>
        <v>1716.2250000000001</v>
      </c>
      <c r="Y55" s="228">
        <f t="shared" si="14"/>
        <v>0.30735305685443315</v>
      </c>
    </row>
    <row r="56" spans="1:25" s="220" customFormat="1" ht="19.5" customHeight="1" thickBot="1">
      <c r="A56" s="227" t="s">
        <v>56</v>
      </c>
      <c r="B56" s="224">
        <v>96.86800000000001</v>
      </c>
      <c r="C56" s="223">
        <v>0</v>
      </c>
      <c r="D56" s="222">
        <v>0</v>
      </c>
      <c r="E56" s="223">
        <v>0.4</v>
      </c>
      <c r="F56" s="222">
        <f t="shared" si="8"/>
        <v>97.26800000000001</v>
      </c>
      <c r="G56" s="225">
        <f t="shared" si="9"/>
        <v>0.001919987329046899</v>
      </c>
      <c r="H56" s="224">
        <v>87.669</v>
      </c>
      <c r="I56" s="223">
        <v>0</v>
      </c>
      <c r="J56" s="222"/>
      <c r="K56" s="223"/>
      <c r="L56" s="222">
        <f t="shared" si="10"/>
        <v>87.669</v>
      </c>
      <c r="M56" s="226">
        <f t="shared" si="16"/>
        <v>0.10949138235864475</v>
      </c>
      <c r="N56" s="224">
        <v>908.1060000000006</v>
      </c>
      <c r="O56" s="223">
        <v>0.972</v>
      </c>
      <c r="P56" s="222">
        <v>2.597</v>
      </c>
      <c r="Q56" s="223">
        <v>5.068999999999999</v>
      </c>
      <c r="R56" s="222">
        <f t="shared" si="11"/>
        <v>916.7440000000005</v>
      </c>
      <c r="S56" s="225">
        <f t="shared" si="12"/>
        <v>0.0016053392417909069</v>
      </c>
      <c r="T56" s="224">
        <v>698.8230000000002</v>
      </c>
      <c r="U56" s="223">
        <v>32.07</v>
      </c>
      <c r="V56" s="222">
        <v>0.545</v>
      </c>
      <c r="W56" s="223">
        <v>0.16999999999999998</v>
      </c>
      <c r="X56" s="222">
        <f t="shared" si="13"/>
        <v>731.6080000000002</v>
      </c>
      <c r="Y56" s="221">
        <f t="shared" si="14"/>
        <v>0.2530535478015552</v>
      </c>
    </row>
    <row r="57" ht="15" thickTop="1">
      <c r="A57" s="121" t="s">
        <v>43</v>
      </c>
    </row>
    <row r="58" ht="15">
      <c r="A58" s="121" t="s">
        <v>55</v>
      </c>
    </row>
    <row r="59" ht="15">
      <c r="A59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7:Y65536 M57:M65536 Y3 M3 M5 Y5 Y7:Y8 M7:M8">
    <cfRule type="cellIs" priority="4" dxfId="91" operator="lessThan" stopIfTrue="1">
      <formula>0</formula>
    </cfRule>
  </conditionalFormatting>
  <conditionalFormatting sqref="Y9:Y56 M9:M56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Y50 M50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1:W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43" sqref="T43:W43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645" t="s">
        <v>72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0" customFormat="1" ht="18" customHeight="1" thickBot="1" thickTop="1">
      <c r="A5" s="589" t="s">
        <v>71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8" customFormat="1" ht="26.25" customHeight="1" thickBot="1">
      <c r="A6" s="590"/>
      <c r="B6" s="651" t="s">
        <v>204</v>
      </c>
      <c r="C6" s="652"/>
      <c r="D6" s="652"/>
      <c r="E6" s="652"/>
      <c r="F6" s="652"/>
      <c r="G6" s="648" t="s">
        <v>34</v>
      </c>
      <c r="H6" s="651" t="s">
        <v>205</v>
      </c>
      <c r="I6" s="652"/>
      <c r="J6" s="652"/>
      <c r="K6" s="652"/>
      <c r="L6" s="652"/>
      <c r="M6" s="659" t="s">
        <v>33</v>
      </c>
      <c r="N6" s="651" t="s">
        <v>206</v>
      </c>
      <c r="O6" s="652"/>
      <c r="P6" s="652"/>
      <c r="Q6" s="652"/>
      <c r="R6" s="652"/>
      <c r="S6" s="648" t="s">
        <v>34</v>
      </c>
      <c r="T6" s="651" t="s">
        <v>207</v>
      </c>
      <c r="U6" s="652"/>
      <c r="V6" s="652"/>
      <c r="W6" s="652"/>
      <c r="X6" s="652"/>
      <c r="Y6" s="653" t="s">
        <v>33</v>
      </c>
    </row>
    <row r="7" spans="1:25" s="168" customFormat="1" ht="26.25" customHeight="1">
      <c r="A7" s="591"/>
      <c r="B7" s="583" t="s">
        <v>22</v>
      </c>
      <c r="C7" s="579"/>
      <c r="D7" s="578" t="s">
        <v>21</v>
      </c>
      <c r="E7" s="579"/>
      <c r="F7" s="671" t="s">
        <v>17</v>
      </c>
      <c r="G7" s="649"/>
      <c r="H7" s="583" t="s">
        <v>22</v>
      </c>
      <c r="I7" s="579"/>
      <c r="J7" s="578" t="s">
        <v>21</v>
      </c>
      <c r="K7" s="579"/>
      <c r="L7" s="671" t="s">
        <v>17</v>
      </c>
      <c r="M7" s="660"/>
      <c r="N7" s="583" t="s">
        <v>22</v>
      </c>
      <c r="O7" s="579"/>
      <c r="P7" s="578" t="s">
        <v>21</v>
      </c>
      <c r="Q7" s="579"/>
      <c r="R7" s="671" t="s">
        <v>17</v>
      </c>
      <c r="S7" s="649"/>
      <c r="T7" s="583" t="s">
        <v>22</v>
      </c>
      <c r="U7" s="579"/>
      <c r="V7" s="578" t="s">
        <v>21</v>
      </c>
      <c r="W7" s="579"/>
      <c r="X7" s="671" t="s">
        <v>17</v>
      </c>
      <c r="Y7" s="654"/>
    </row>
    <row r="8" spans="1:25" s="266" customFormat="1" ht="15" customHeight="1" thickBot="1">
      <c r="A8" s="592"/>
      <c r="B8" s="269" t="s">
        <v>31</v>
      </c>
      <c r="C8" s="267" t="s">
        <v>30</v>
      </c>
      <c r="D8" s="268" t="s">
        <v>31</v>
      </c>
      <c r="E8" s="267" t="s">
        <v>30</v>
      </c>
      <c r="F8" s="644"/>
      <c r="G8" s="650"/>
      <c r="H8" s="269" t="s">
        <v>31</v>
      </c>
      <c r="I8" s="267" t="s">
        <v>30</v>
      </c>
      <c r="J8" s="268" t="s">
        <v>31</v>
      </c>
      <c r="K8" s="267" t="s">
        <v>30</v>
      </c>
      <c r="L8" s="644"/>
      <c r="M8" s="661"/>
      <c r="N8" s="269" t="s">
        <v>31</v>
      </c>
      <c r="O8" s="267" t="s">
        <v>30</v>
      </c>
      <c r="P8" s="268" t="s">
        <v>31</v>
      </c>
      <c r="Q8" s="267" t="s">
        <v>30</v>
      </c>
      <c r="R8" s="644"/>
      <c r="S8" s="650"/>
      <c r="T8" s="269" t="s">
        <v>31</v>
      </c>
      <c r="U8" s="267" t="s">
        <v>30</v>
      </c>
      <c r="V8" s="268" t="s">
        <v>31</v>
      </c>
      <c r="W8" s="267" t="s">
        <v>30</v>
      </c>
      <c r="X8" s="644"/>
      <c r="Y8" s="655"/>
    </row>
    <row r="9" spans="1:25" s="157" customFormat="1" ht="18" customHeight="1" thickBot="1" thickTop="1">
      <c r="A9" s="329" t="s">
        <v>24</v>
      </c>
      <c r="B9" s="321">
        <f>B10+B14+B24+B32+B38+B43</f>
        <v>26428.444000000007</v>
      </c>
      <c r="C9" s="320">
        <f>C10+C14+C24+C32+C38+C43</f>
        <v>20319.513</v>
      </c>
      <c r="D9" s="319">
        <f>D10+D14+D24+D32+D38+D43</f>
        <v>2167.1519999999996</v>
      </c>
      <c r="E9" s="320">
        <f>E10+E14+E24+E32+E38+E43</f>
        <v>1745.642</v>
      </c>
      <c r="F9" s="319">
        <f>SUM(B9:E9)</f>
        <v>50660.75100000001</v>
      </c>
      <c r="G9" s="322">
        <f>F9/$F$9</f>
        <v>1</v>
      </c>
      <c r="H9" s="321">
        <f>H10+H14+H24+H32+H38+H43</f>
        <v>23630.953</v>
      </c>
      <c r="I9" s="320">
        <f>I10+I14+I24+I32+I38+I43</f>
        <v>19559.736000000004</v>
      </c>
      <c r="J9" s="319">
        <f>J10+J14+J24+J32+J38+J43</f>
        <v>2184.1800000000003</v>
      </c>
      <c r="K9" s="320">
        <f>K10+K14+K24+K32+K38+K43</f>
        <v>1650.569</v>
      </c>
      <c r="L9" s="319">
        <f>SUM(H9:K9)</f>
        <v>47025.43800000001</v>
      </c>
      <c r="M9" s="446">
        <f>IF(ISERROR(F9/L9-1),"         /0",(F9/L9-1))</f>
        <v>0.07730524487618817</v>
      </c>
      <c r="N9" s="321">
        <f>N10+N14+N24+N32+N38+N43</f>
        <v>309957.28999999986</v>
      </c>
      <c r="O9" s="320">
        <f>O10+O14+O24+O32+O38+O43</f>
        <v>208591.16200000004</v>
      </c>
      <c r="P9" s="319">
        <f>P10+P14+P24+P32+P38+P43</f>
        <v>30695.646000000004</v>
      </c>
      <c r="Q9" s="320">
        <f>Q10+Q14+Q24+Q32+Q38+Q43</f>
        <v>21815.262000000006</v>
      </c>
      <c r="R9" s="319">
        <f>SUM(N9:Q9)</f>
        <v>571059.3599999999</v>
      </c>
      <c r="S9" s="322">
        <f>R9/$R$9</f>
        <v>1</v>
      </c>
      <c r="T9" s="321">
        <f>T10+T14+T24+T32+T38+T43</f>
        <v>283689.19999999984</v>
      </c>
      <c r="U9" s="320">
        <f>U10+U14+U24+U32+U38+U43</f>
        <v>192881.67</v>
      </c>
      <c r="V9" s="319">
        <f>V10+V14+V24+V32+V38+V43</f>
        <v>42515.892</v>
      </c>
      <c r="W9" s="320">
        <f>W10+W14+W24+W32+W38+W43</f>
        <v>27682.48299999999</v>
      </c>
      <c r="X9" s="319">
        <f>SUM(T9:W9)</f>
        <v>546769.2449999999</v>
      </c>
      <c r="Y9" s="318">
        <f>IF(ISERROR(R9/X9-1),"         /0",(R9/X9-1))</f>
        <v>0.04442480117915193</v>
      </c>
    </row>
    <row r="10" spans="1:25" s="283" customFormat="1" ht="19.5" customHeight="1" thickTop="1">
      <c r="A10" s="292" t="s">
        <v>61</v>
      </c>
      <c r="B10" s="289">
        <f>SUM(B11:B13)</f>
        <v>17553.155000000006</v>
      </c>
      <c r="C10" s="288">
        <f>SUM(C11:C13)</f>
        <v>10199.447999999999</v>
      </c>
      <c r="D10" s="287">
        <f>SUM(D11:D13)</f>
        <v>1986.351</v>
      </c>
      <c r="E10" s="286">
        <f>SUM(E11:E13)</f>
        <v>1272.531</v>
      </c>
      <c r="F10" s="287">
        <f aca="true" t="shared" si="0" ref="F10:F43">SUM(B10:E10)</f>
        <v>31011.485</v>
      </c>
      <c r="G10" s="290">
        <f aca="true" t="shared" si="1" ref="G10:G43">F10/$F$9</f>
        <v>0.6121402542966644</v>
      </c>
      <c r="H10" s="289">
        <f>SUM(H11:H13)</f>
        <v>13720.682</v>
      </c>
      <c r="I10" s="288">
        <f>SUM(I11:I13)</f>
        <v>10879.686000000002</v>
      </c>
      <c r="J10" s="287">
        <f>SUM(J11:J13)</f>
        <v>2094.812</v>
      </c>
      <c r="K10" s="286">
        <f>SUM(K11:K13)</f>
        <v>1327.8010000000002</v>
      </c>
      <c r="L10" s="287">
        <f aca="true" t="shared" si="2" ref="L10:L43">SUM(H10:K10)</f>
        <v>28022.981</v>
      </c>
      <c r="M10" s="291">
        <f aca="true" t="shared" si="3" ref="M10:M22">IF(ISERROR(F10/L10-1),"         /0",(F10/L10-1))</f>
        <v>0.10664475702995335</v>
      </c>
      <c r="N10" s="289">
        <f>SUM(N11:N13)</f>
        <v>198191.46499999982</v>
      </c>
      <c r="O10" s="288">
        <f>SUM(O11:O13)</f>
        <v>103352.11800000005</v>
      </c>
      <c r="P10" s="287">
        <f>SUM(P11:P13)</f>
        <v>29463.758</v>
      </c>
      <c r="Q10" s="286">
        <f>SUM(Q11:Q13)</f>
        <v>15866.463000000003</v>
      </c>
      <c r="R10" s="287">
        <f aca="true" t="shared" si="4" ref="R10:R43">SUM(N10:Q10)</f>
        <v>346873.8039999999</v>
      </c>
      <c r="S10" s="290">
        <f aca="true" t="shared" si="5" ref="S10:S43">R10/$R$9</f>
        <v>0.6074216242598667</v>
      </c>
      <c r="T10" s="289">
        <f>SUM(T11:T13)</f>
        <v>175140.0199999999</v>
      </c>
      <c r="U10" s="288">
        <f>SUM(U11:U13)</f>
        <v>93407.27799999999</v>
      </c>
      <c r="V10" s="287">
        <f>SUM(V11:V13)</f>
        <v>38219.028000000006</v>
      </c>
      <c r="W10" s="286">
        <f>SUM(W11:W13)</f>
        <v>21968.085999999992</v>
      </c>
      <c r="X10" s="287">
        <f aca="true" t="shared" si="6" ref="X10:X39">SUM(T10:W10)</f>
        <v>328734.4119999999</v>
      </c>
      <c r="Y10" s="284">
        <f aca="true" t="shared" si="7" ref="Y10:Y43">IF(ISERROR(R10/X10-1),"         /0",IF(R10/X10&gt;5,"  *  ",(R10/X10-1)))</f>
        <v>0.05517947418294611</v>
      </c>
    </row>
    <row r="11" spans="1:25" ht="19.5" customHeight="1">
      <c r="A11" s="235" t="s">
        <v>371</v>
      </c>
      <c r="B11" s="233">
        <v>17164.786000000004</v>
      </c>
      <c r="C11" s="230">
        <v>9439.904999999999</v>
      </c>
      <c r="D11" s="229">
        <v>1781.192</v>
      </c>
      <c r="E11" s="281">
        <v>1272.531</v>
      </c>
      <c r="F11" s="229">
        <f t="shared" si="0"/>
        <v>29658.414</v>
      </c>
      <c r="G11" s="232">
        <f t="shared" si="1"/>
        <v>0.5854317872232094</v>
      </c>
      <c r="H11" s="233">
        <v>13336.699</v>
      </c>
      <c r="I11" s="230">
        <v>10201.829000000002</v>
      </c>
      <c r="J11" s="229">
        <v>2094.812</v>
      </c>
      <c r="K11" s="281">
        <v>1327.8010000000002</v>
      </c>
      <c r="L11" s="229">
        <f t="shared" si="2"/>
        <v>26961.141000000003</v>
      </c>
      <c r="M11" s="234">
        <f t="shared" si="3"/>
        <v>0.10004298408587364</v>
      </c>
      <c r="N11" s="233">
        <v>193932.30799999982</v>
      </c>
      <c r="O11" s="230">
        <v>96276.55500000004</v>
      </c>
      <c r="P11" s="229">
        <v>27316.834000000003</v>
      </c>
      <c r="Q11" s="281">
        <v>15866.440000000004</v>
      </c>
      <c r="R11" s="229">
        <f t="shared" si="4"/>
        <v>333392.1369999998</v>
      </c>
      <c r="S11" s="232">
        <f t="shared" si="5"/>
        <v>0.583813453298445</v>
      </c>
      <c r="T11" s="233">
        <v>171878.78299999988</v>
      </c>
      <c r="U11" s="230">
        <v>88775.89299999998</v>
      </c>
      <c r="V11" s="229">
        <v>38219.028000000006</v>
      </c>
      <c r="W11" s="281">
        <v>21968.085999999992</v>
      </c>
      <c r="X11" s="229">
        <f t="shared" si="6"/>
        <v>320841.78999999986</v>
      </c>
      <c r="Y11" s="228">
        <f t="shared" si="7"/>
        <v>0.03911693361391588</v>
      </c>
    </row>
    <row r="12" spans="1:25" ht="19.5" customHeight="1">
      <c r="A12" s="235" t="s">
        <v>373</v>
      </c>
      <c r="B12" s="233">
        <v>207.098</v>
      </c>
      <c r="C12" s="230">
        <v>648.375</v>
      </c>
      <c r="D12" s="229">
        <v>205.159</v>
      </c>
      <c r="E12" s="281">
        <v>0</v>
      </c>
      <c r="F12" s="229">
        <f t="shared" si="0"/>
        <v>1060.632</v>
      </c>
      <c r="G12" s="232">
        <f t="shared" si="1"/>
        <v>0.020935970728108627</v>
      </c>
      <c r="H12" s="233">
        <v>210.435</v>
      </c>
      <c r="I12" s="230">
        <v>579.484</v>
      </c>
      <c r="J12" s="229"/>
      <c r="K12" s="281"/>
      <c r="L12" s="229">
        <f t="shared" si="2"/>
        <v>789.9190000000001</v>
      </c>
      <c r="M12" s="234">
        <f t="shared" si="3"/>
        <v>0.3427098221463212</v>
      </c>
      <c r="N12" s="233">
        <v>2698.3709999999996</v>
      </c>
      <c r="O12" s="230">
        <v>5696.017</v>
      </c>
      <c r="P12" s="229">
        <v>2146.924</v>
      </c>
      <c r="Q12" s="281">
        <v>0.023</v>
      </c>
      <c r="R12" s="229">
        <f t="shared" si="4"/>
        <v>10541.334999999997</v>
      </c>
      <c r="S12" s="232">
        <f t="shared" si="5"/>
        <v>0.0184592631491059</v>
      </c>
      <c r="T12" s="233">
        <v>2029.678</v>
      </c>
      <c r="U12" s="230">
        <v>3723.437</v>
      </c>
      <c r="V12" s="229"/>
      <c r="W12" s="281"/>
      <c r="X12" s="229">
        <f t="shared" si="6"/>
        <v>5753.115</v>
      </c>
      <c r="Y12" s="228">
        <f t="shared" si="7"/>
        <v>0.8322830327570365</v>
      </c>
    </row>
    <row r="13" spans="1:25" ht="19.5" customHeight="1" thickBot="1">
      <c r="A13" s="258" t="s">
        <v>372</v>
      </c>
      <c r="B13" s="255">
        <v>181.271</v>
      </c>
      <c r="C13" s="254">
        <v>111.168</v>
      </c>
      <c r="D13" s="253">
        <v>0</v>
      </c>
      <c r="E13" s="297">
        <v>0</v>
      </c>
      <c r="F13" s="253">
        <f t="shared" si="0"/>
        <v>292.43899999999996</v>
      </c>
      <c r="G13" s="256">
        <f t="shared" si="1"/>
        <v>0.0057724963453463195</v>
      </c>
      <c r="H13" s="255">
        <v>173.54799999999997</v>
      </c>
      <c r="I13" s="254">
        <v>98.373</v>
      </c>
      <c r="J13" s="253"/>
      <c r="K13" s="297"/>
      <c r="L13" s="253">
        <f t="shared" si="2"/>
        <v>271.921</v>
      </c>
      <c r="M13" s="257">
        <f t="shared" si="3"/>
        <v>0.07545573898301328</v>
      </c>
      <c r="N13" s="255">
        <v>1560.7860000000003</v>
      </c>
      <c r="O13" s="254">
        <v>1379.5459999999998</v>
      </c>
      <c r="P13" s="253">
        <v>0</v>
      </c>
      <c r="Q13" s="297">
        <v>0</v>
      </c>
      <c r="R13" s="253">
        <f t="shared" si="4"/>
        <v>2940.3320000000003</v>
      </c>
      <c r="S13" s="256">
        <f t="shared" si="5"/>
        <v>0.005148907812315695</v>
      </c>
      <c r="T13" s="255">
        <v>1231.5590000000002</v>
      </c>
      <c r="U13" s="254">
        <v>907.9480000000001</v>
      </c>
      <c r="V13" s="253"/>
      <c r="W13" s="297"/>
      <c r="X13" s="253">
        <f t="shared" si="6"/>
        <v>2139.5070000000005</v>
      </c>
      <c r="Y13" s="252">
        <f t="shared" si="7"/>
        <v>0.3743035194556501</v>
      </c>
    </row>
    <row r="14" spans="1:25" s="283" customFormat="1" ht="19.5" customHeight="1">
      <c r="A14" s="292" t="s">
        <v>60</v>
      </c>
      <c r="B14" s="289">
        <f>SUM(B15:B23)</f>
        <v>3653.9999999999995</v>
      </c>
      <c r="C14" s="288">
        <f>SUM(C15:C23)</f>
        <v>5794.986</v>
      </c>
      <c r="D14" s="287">
        <f>SUM(D15:D23)</f>
        <v>142.59300000000002</v>
      </c>
      <c r="E14" s="286">
        <f>SUM(E15:E23)</f>
        <v>434.624</v>
      </c>
      <c r="F14" s="287">
        <f t="shared" si="0"/>
        <v>10026.203</v>
      </c>
      <c r="G14" s="290">
        <f t="shared" si="1"/>
        <v>0.19790869266821562</v>
      </c>
      <c r="H14" s="289">
        <f>SUM(H15:H23)</f>
        <v>3787.3700000000003</v>
      </c>
      <c r="I14" s="288">
        <f>SUM(I15:I23)</f>
        <v>4951.774</v>
      </c>
      <c r="J14" s="287">
        <f>SUM(J15:J23)</f>
        <v>32.909</v>
      </c>
      <c r="K14" s="286">
        <f>SUM(K15:K23)</f>
        <v>318.425</v>
      </c>
      <c r="L14" s="287">
        <f t="shared" si="2"/>
        <v>9090.478</v>
      </c>
      <c r="M14" s="291">
        <f t="shared" si="3"/>
        <v>0.10293463116020973</v>
      </c>
      <c r="N14" s="289">
        <f>SUM(N15:N23)</f>
        <v>43319.915</v>
      </c>
      <c r="O14" s="288">
        <f>SUM(O15:O23)</f>
        <v>62801.007000000005</v>
      </c>
      <c r="P14" s="287">
        <f>SUM(P15:P23)</f>
        <v>569.321</v>
      </c>
      <c r="Q14" s="286">
        <f>SUM(Q15:Q23)</f>
        <v>4965.844</v>
      </c>
      <c r="R14" s="287">
        <f t="shared" si="4"/>
        <v>111656.087</v>
      </c>
      <c r="S14" s="290">
        <f t="shared" si="5"/>
        <v>0.19552448452994453</v>
      </c>
      <c r="T14" s="289">
        <f>SUM(T15:T23)</f>
        <v>38001.098999999995</v>
      </c>
      <c r="U14" s="288">
        <f>SUM(U15:U23)</f>
        <v>56661.23200000002</v>
      </c>
      <c r="V14" s="287">
        <f>SUM(V15:V23)</f>
        <v>86.66799999999999</v>
      </c>
      <c r="W14" s="286">
        <f>SUM(W15:W23)</f>
        <v>4885.837</v>
      </c>
      <c r="X14" s="287">
        <f t="shared" si="6"/>
        <v>99634.83600000001</v>
      </c>
      <c r="Y14" s="284">
        <f t="shared" si="7"/>
        <v>0.12065309165561322</v>
      </c>
    </row>
    <row r="15" spans="1:25" ht="19.5" customHeight="1">
      <c r="A15" s="250" t="s">
        <v>374</v>
      </c>
      <c r="B15" s="247">
        <v>738.985</v>
      </c>
      <c r="C15" s="245">
        <v>2526.855</v>
      </c>
      <c r="D15" s="246">
        <v>80.009</v>
      </c>
      <c r="E15" s="293">
        <v>277.23</v>
      </c>
      <c r="F15" s="229">
        <f t="shared" si="0"/>
        <v>3623.079</v>
      </c>
      <c r="G15" s="232">
        <f t="shared" si="1"/>
        <v>0.07151648817839276</v>
      </c>
      <c r="H15" s="233">
        <v>917.7479999999999</v>
      </c>
      <c r="I15" s="245">
        <v>1790.1360000000002</v>
      </c>
      <c r="J15" s="246">
        <v>0</v>
      </c>
      <c r="K15" s="245">
        <v>227.859</v>
      </c>
      <c r="L15" s="229">
        <f t="shared" si="2"/>
        <v>2935.743</v>
      </c>
      <c r="M15" s="249">
        <f t="shared" si="3"/>
        <v>0.23412676109591346</v>
      </c>
      <c r="N15" s="247">
        <v>9065.742999999999</v>
      </c>
      <c r="O15" s="245">
        <v>26200.458999999995</v>
      </c>
      <c r="P15" s="246">
        <v>376.449</v>
      </c>
      <c r="Q15" s="245">
        <v>1637.999</v>
      </c>
      <c r="R15" s="246">
        <f t="shared" si="4"/>
        <v>37280.649999999994</v>
      </c>
      <c r="S15" s="248">
        <f t="shared" si="5"/>
        <v>0.06528331835765726</v>
      </c>
      <c r="T15" s="251">
        <v>11305.016999999993</v>
      </c>
      <c r="U15" s="245">
        <v>24632.357000000015</v>
      </c>
      <c r="V15" s="246">
        <v>8.945</v>
      </c>
      <c r="W15" s="293">
        <v>1454.142</v>
      </c>
      <c r="X15" s="246">
        <f t="shared" si="6"/>
        <v>37400.46100000001</v>
      </c>
      <c r="Y15" s="244">
        <f t="shared" si="7"/>
        <v>-0.003203463187258948</v>
      </c>
    </row>
    <row r="16" spans="1:25" ht="19.5" customHeight="1">
      <c r="A16" s="250" t="s">
        <v>378</v>
      </c>
      <c r="B16" s="247">
        <v>383.22</v>
      </c>
      <c r="C16" s="245">
        <v>1003.3860000000002</v>
      </c>
      <c r="D16" s="246">
        <v>0</v>
      </c>
      <c r="E16" s="293">
        <v>40.57</v>
      </c>
      <c r="F16" s="246">
        <f t="shared" si="0"/>
        <v>1427.1760000000002</v>
      </c>
      <c r="G16" s="248">
        <f t="shared" si="1"/>
        <v>0.028171236545624832</v>
      </c>
      <c r="H16" s="247">
        <v>384.494</v>
      </c>
      <c r="I16" s="245">
        <v>1022.8290000000001</v>
      </c>
      <c r="J16" s="246">
        <v>0</v>
      </c>
      <c r="K16" s="245">
        <v>11.877</v>
      </c>
      <c r="L16" s="246">
        <f t="shared" si="2"/>
        <v>1419.2</v>
      </c>
      <c r="M16" s="249">
        <f t="shared" si="3"/>
        <v>0.00562006764374301</v>
      </c>
      <c r="N16" s="247">
        <v>4526.738999999999</v>
      </c>
      <c r="O16" s="245">
        <v>13638.937000000005</v>
      </c>
      <c r="P16" s="246">
        <v>0.101</v>
      </c>
      <c r="Q16" s="245">
        <v>975.6509999999997</v>
      </c>
      <c r="R16" s="246">
        <f t="shared" si="4"/>
        <v>19141.428</v>
      </c>
      <c r="S16" s="248">
        <f t="shared" si="5"/>
        <v>0.033519156397331454</v>
      </c>
      <c r="T16" s="251">
        <v>4044.1820000000007</v>
      </c>
      <c r="U16" s="245">
        <v>12132.047999999995</v>
      </c>
      <c r="V16" s="246">
        <v>0</v>
      </c>
      <c r="W16" s="245">
        <v>1608.4969999999998</v>
      </c>
      <c r="X16" s="246">
        <f t="shared" si="6"/>
        <v>17784.726999999995</v>
      </c>
      <c r="Y16" s="244">
        <f t="shared" si="7"/>
        <v>0.07628461207192028</v>
      </c>
    </row>
    <row r="17" spans="1:25" ht="19.5" customHeight="1">
      <c r="A17" s="250" t="s">
        <v>375</v>
      </c>
      <c r="B17" s="247">
        <v>853.2180000000001</v>
      </c>
      <c r="C17" s="245">
        <v>472.29999999999995</v>
      </c>
      <c r="D17" s="246">
        <v>0</v>
      </c>
      <c r="E17" s="293">
        <v>0</v>
      </c>
      <c r="F17" s="246">
        <f>SUM(B17:E17)</f>
        <v>1325.518</v>
      </c>
      <c r="G17" s="248">
        <f>F17/$F$9</f>
        <v>0.026164594362211482</v>
      </c>
      <c r="H17" s="247">
        <v>890.5519999999999</v>
      </c>
      <c r="I17" s="245">
        <v>667.5699999999999</v>
      </c>
      <c r="J17" s="246">
        <v>32.909</v>
      </c>
      <c r="K17" s="245">
        <v>6.126</v>
      </c>
      <c r="L17" s="246">
        <f>SUM(H17:K17)</f>
        <v>1597.157</v>
      </c>
      <c r="M17" s="249">
        <f>IF(ISERROR(F17/L17-1),"         /0",(F17/L17-1))</f>
        <v>-0.17007657982277258</v>
      </c>
      <c r="N17" s="247">
        <v>9434.583999999993</v>
      </c>
      <c r="O17" s="245">
        <v>5764.298999999997</v>
      </c>
      <c r="P17" s="246">
        <v>0</v>
      </c>
      <c r="Q17" s="245">
        <v>60.888999999999996</v>
      </c>
      <c r="R17" s="246">
        <f>SUM(N17:Q17)</f>
        <v>15259.77199999999</v>
      </c>
      <c r="S17" s="248">
        <f>R17/$R$9</f>
        <v>0.026721866532403906</v>
      </c>
      <c r="T17" s="251">
        <v>7386.693000000001</v>
      </c>
      <c r="U17" s="245">
        <v>7069.362000000001</v>
      </c>
      <c r="V17" s="246">
        <v>65.16</v>
      </c>
      <c r="W17" s="245">
        <v>102.184</v>
      </c>
      <c r="X17" s="246">
        <f>SUM(T17:W17)</f>
        <v>14623.399000000001</v>
      </c>
      <c r="Y17" s="244">
        <f>IF(ISERROR(R17/X17-1),"         /0",IF(R17/X17&gt;5,"  *  ",(R17/X17-1)))</f>
        <v>0.04351744761939336</v>
      </c>
    </row>
    <row r="18" spans="1:25" ht="19.5" customHeight="1">
      <c r="A18" s="250" t="s">
        <v>377</v>
      </c>
      <c r="B18" s="247">
        <v>388.404</v>
      </c>
      <c r="C18" s="245">
        <v>823.9110000000001</v>
      </c>
      <c r="D18" s="246">
        <v>0</v>
      </c>
      <c r="E18" s="293">
        <v>4.516</v>
      </c>
      <c r="F18" s="246">
        <f t="shared" si="0"/>
        <v>1216.8310000000001</v>
      </c>
      <c r="G18" s="248">
        <f t="shared" si="1"/>
        <v>0.024019205716077914</v>
      </c>
      <c r="H18" s="247">
        <v>247.144</v>
      </c>
      <c r="I18" s="245">
        <v>456.509</v>
      </c>
      <c r="J18" s="246">
        <v>0</v>
      </c>
      <c r="K18" s="245"/>
      <c r="L18" s="246">
        <f t="shared" si="2"/>
        <v>703.653</v>
      </c>
      <c r="M18" s="249">
        <f t="shared" si="3"/>
        <v>0.7293054957486149</v>
      </c>
      <c r="N18" s="247">
        <v>4988.119999999998</v>
      </c>
      <c r="O18" s="245">
        <v>6737.26</v>
      </c>
      <c r="P18" s="246">
        <v>0</v>
      </c>
      <c r="Q18" s="245">
        <v>270.016</v>
      </c>
      <c r="R18" s="246">
        <f t="shared" si="4"/>
        <v>11995.395999999997</v>
      </c>
      <c r="S18" s="248">
        <f t="shared" si="5"/>
        <v>0.02100551508340569</v>
      </c>
      <c r="T18" s="251">
        <v>2550.0589999999997</v>
      </c>
      <c r="U18" s="245">
        <v>3590.7659999999996</v>
      </c>
      <c r="V18" s="246">
        <v>0</v>
      </c>
      <c r="W18" s="245">
        <v>96.09400000000001</v>
      </c>
      <c r="X18" s="246">
        <f t="shared" si="6"/>
        <v>6236.918999999999</v>
      </c>
      <c r="Y18" s="244">
        <f t="shared" si="7"/>
        <v>0.923288726372749</v>
      </c>
    </row>
    <row r="19" spans="1:25" ht="19.5" customHeight="1">
      <c r="A19" s="250" t="s">
        <v>376</v>
      </c>
      <c r="B19" s="247">
        <v>723.6</v>
      </c>
      <c r="C19" s="245">
        <v>245.98899999999998</v>
      </c>
      <c r="D19" s="246">
        <v>21.557</v>
      </c>
      <c r="E19" s="293">
        <v>112.30799999999999</v>
      </c>
      <c r="F19" s="246">
        <f t="shared" si="0"/>
        <v>1103.454</v>
      </c>
      <c r="G19" s="248">
        <f t="shared" si="1"/>
        <v>0.021781240471543735</v>
      </c>
      <c r="H19" s="247">
        <v>1006.1969999999999</v>
      </c>
      <c r="I19" s="245">
        <v>311.288</v>
      </c>
      <c r="J19" s="246">
        <v>0</v>
      </c>
      <c r="K19" s="245">
        <v>59.163</v>
      </c>
      <c r="L19" s="246">
        <f t="shared" si="2"/>
        <v>1376.648</v>
      </c>
      <c r="M19" s="249">
        <f t="shared" si="3"/>
        <v>-0.19844869567238688</v>
      </c>
      <c r="N19" s="247">
        <v>9583.614999999998</v>
      </c>
      <c r="O19" s="245">
        <v>3078.467999999999</v>
      </c>
      <c r="P19" s="246">
        <v>151.744</v>
      </c>
      <c r="Q19" s="245">
        <v>1740.2470000000003</v>
      </c>
      <c r="R19" s="246">
        <f t="shared" si="4"/>
        <v>14554.073999999997</v>
      </c>
      <c r="S19" s="248">
        <f t="shared" si="5"/>
        <v>0.02548609657672015</v>
      </c>
      <c r="T19" s="251">
        <v>7278.756000000001</v>
      </c>
      <c r="U19" s="245">
        <v>2014.228</v>
      </c>
      <c r="V19" s="246">
        <v>1.098</v>
      </c>
      <c r="W19" s="245">
        <v>686.202</v>
      </c>
      <c r="X19" s="246">
        <f t="shared" si="6"/>
        <v>9980.284</v>
      </c>
      <c r="Y19" s="244">
        <f t="shared" si="7"/>
        <v>0.458282549875334</v>
      </c>
    </row>
    <row r="20" spans="1:25" ht="19.5" customHeight="1">
      <c r="A20" s="250" t="s">
        <v>379</v>
      </c>
      <c r="B20" s="247">
        <v>177.267</v>
      </c>
      <c r="C20" s="245">
        <v>479.79499999999996</v>
      </c>
      <c r="D20" s="246">
        <v>41.027</v>
      </c>
      <c r="E20" s="293">
        <v>0</v>
      </c>
      <c r="F20" s="246">
        <f t="shared" si="0"/>
        <v>698.0889999999999</v>
      </c>
      <c r="G20" s="248">
        <f t="shared" si="1"/>
        <v>0.01377968123686125</v>
      </c>
      <c r="H20" s="247">
        <v>177.786</v>
      </c>
      <c r="I20" s="245">
        <v>452.09400000000005</v>
      </c>
      <c r="J20" s="246">
        <v>0</v>
      </c>
      <c r="K20" s="245">
        <v>13.4</v>
      </c>
      <c r="L20" s="246">
        <f t="shared" si="2"/>
        <v>643.2800000000001</v>
      </c>
      <c r="M20" s="249">
        <f t="shared" si="3"/>
        <v>0.08520240019897996</v>
      </c>
      <c r="N20" s="247">
        <v>2617.942000000001</v>
      </c>
      <c r="O20" s="245">
        <v>5091.73</v>
      </c>
      <c r="P20" s="246">
        <v>41.027</v>
      </c>
      <c r="Q20" s="245">
        <v>277.057</v>
      </c>
      <c r="R20" s="246">
        <f t="shared" si="4"/>
        <v>8027.756</v>
      </c>
      <c r="S20" s="248">
        <f t="shared" si="5"/>
        <v>0.014057655932651208</v>
      </c>
      <c r="T20" s="251">
        <v>3609.958999999999</v>
      </c>
      <c r="U20" s="245">
        <v>5070.387000000001</v>
      </c>
      <c r="V20" s="246">
        <v>11.207999999999998</v>
      </c>
      <c r="W20" s="245">
        <v>920.0140000000001</v>
      </c>
      <c r="X20" s="246">
        <f t="shared" si="6"/>
        <v>9611.568</v>
      </c>
      <c r="Y20" s="244">
        <f t="shared" si="7"/>
        <v>-0.1647818545319556</v>
      </c>
    </row>
    <row r="21" spans="1:25" ht="19.5" customHeight="1">
      <c r="A21" s="250" t="s">
        <v>382</v>
      </c>
      <c r="B21" s="247">
        <v>336.12</v>
      </c>
      <c r="C21" s="245">
        <v>2.654</v>
      </c>
      <c r="D21" s="246">
        <v>0</v>
      </c>
      <c r="E21" s="293">
        <v>0</v>
      </c>
      <c r="F21" s="246">
        <f t="shared" si="0"/>
        <v>338.774</v>
      </c>
      <c r="G21" s="248">
        <f t="shared" si="1"/>
        <v>0.006687109711421371</v>
      </c>
      <c r="H21" s="247">
        <v>137.305</v>
      </c>
      <c r="I21" s="245">
        <v>0</v>
      </c>
      <c r="J21" s="246"/>
      <c r="K21" s="245"/>
      <c r="L21" s="246">
        <f t="shared" si="2"/>
        <v>137.305</v>
      </c>
      <c r="M21" s="249">
        <f t="shared" si="3"/>
        <v>1.4673100032773752</v>
      </c>
      <c r="N21" s="247">
        <v>2867.605</v>
      </c>
      <c r="O21" s="245">
        <v>35.143</v>
      </c>
      <c r="P21" s="246"/>
      <c r="Q21" s="245">
        <v>3.962</v>
      </c>
      <c r="R21" s="246">
        <f t="shared" si="4"/>
        <v>2906.71</v>
      </c>
      <c r="S21" s="248">
        <f t="shared" si="5"/>
        <v>0.005090031271004823</v>
      </c>
      <c r="T21" s="251">
        <v>1169.901</v>
      </c>
      <c r="U21" s="245">
        <v>458.3809999999999</v>
      </c>
      <c r="V21" s="246"/>
      <c r="W21" s="245">
        <v>14.412</v>
      </c>
      <c r="X21" s="246">
        <f t="shared" si="6"/>
        <v>1642.694</v>
      </c>
      <c r="Y21" s="244">
        <f t="shared" si="7"/>
        <v>0.7694774559351893</v>
      </c>
    </row>
    <row r="22" spans="1:25" ht="18.75" customHeight="1">
      <c r="A22" s="250" t="s">
        <v>381</v>
      </c>
      <c r="B22" s="247">
        <v>34.064</v>
      </c>
      <c r="C22" s="245">
        <v>233.034</v>
      </c>
      <c r="D22" s="246">
        <v>0</v>
      </c>
      <c r="E22" s="245">
        <v>0</v>
      </c>
      <c r="F22" s="246">
        <f t="shared" si="0"/>
        <v>267.098</v>
      </c>
      <c r="G22" s="248">
        <f t="shared" si="1"/>
        <v>0.005272286626781351</v>
      </c>
      <c r="H22" s="247">
        <v>8.097</v>
      </c>
      <c r="I22" s="245">
        <v>245.89600000000002</v>
      </c>
      <c r="J22" s="246"/>
      <c r="K22" s="245"/>
      <c r="L22" s="246">
        <f t="shared" si="2"/>
        <v>253.99300000000002</v>
      </c>
      <c r="M22" s="249">
        <f t="shared" si="3"/>
        <v>0.05159591012350728</v>
      </c>
      <c r="N22" s="247">
        <v>73.356</v>
      </c>
      <c r="O22" s="245">
        <v>2189.779</v>
      </c>
      <c r="P22" s="246"/>
      <c r="Q22" s="245">
        <v>0.023</v>
      </c>
      <c r="R22" s="246">
        <f t="shared" si="4"/>
        <v>2263.1580000000004</v>
      </c>
      <c r="S22" s="248">
        <f t="shared" si="5"/>
        <v>0.003963087129856344</v>
      </c>
      <c r="T22" s="251">
        <v>370.42100000000005</v>
      </c>
      <c r="U22" s="245">
        <v>1661.6020000000003</v>
      </c>
      <c r="V22" s="246">
        <v>0</v>
      </c>
      <c r="W22" s="245">
        <v>3.9770000000000003</v>
      </c>
      <c r="X22" s="246">
        <f t="shared" si="6"/>
        <v>2036.0000000000005</v>
      </c>
      <c r="Y22" s="244">
        <f t="shared" si="7"/>
        <v>0.11157072691552061</v>
      </c>
    </row>
    <row r="23" spans="1:25" ht="19.5" customHeight="1" thickBot="1">
      <c r="A23" s="250" t="s">
        <v>56</v>
      </c>
      <c r="B23" s="247">
        <v>19.122</v>
      </c>
      <c r="C23" s="245">
        <v>7.062</v>
      </c>
      <c r="D23" s="246">
        <v>0</v>
      </c>
      <c r="E23" s="245">
        <v>0</v>
      </c>
      <c r="F23" s="246">
        <f t="shared" si="0"/>
        <v>26.184</v>
      </c>
      <c r="G23" s="248">
        <f t="shared" si="1"/>
        <v>0.0005168498193009415</v>
      </c>
      <c r="H23" s="247">
        <v>18.047</v>
      </c>
      <c r="I23" s="245">
        <v>5.452</v>
      </c>
      <c r="J23" s="246"/>
      <c r="K23" s="245"/>
      <c r="L23" s="246">
        <f t="shared" si="2"/>
        <v>23.499000000000002</v>
      </c>
      <c r="M23" s="249" t="s">
        <v>50</v>
      </c>
      <c r="N23" s="247">
        <v>162.21099999999996</v>
      </c>
      <c r="O23" s="245">
        <v>64.932</v>
      </c>
      <c r="P23" s="246">
        <v>0</v>
      </c>
      <c r="Q23" s="245">
        <v>0</v>
      </c>
      <c r="R23" s="246">
        <f t="shared" si="4"/>
        <v>227.14299999999997</v>
      </c>
      <c r="S23" s="248">
        <f t="shared" si="5"/>
        <v>0.00039775724891366815</v>
      </c>
      <c r="T23" s="251">
        <v>286.111</v>
      </c>
      <c r="U23" s="245">
        <v>32.101000000000006</v>
      </c>
      <c r="V23" s="246">
        <v>0.257</v>
      </c>
      <c r="W23" s="245">
        <v>0.31499999999999995</v>
      </c>
      <c r="X23" s="246">
        <f t="shared" si="6"/>
        <v>318.784</v>
      </c>
      <c r="Y23" s="244">
        <f t="shared" si="7"/>
        <v>-0.287470512949207</v>
      </c>
    </row>
    <row r="24" spans="1:25" s="283" customFormat="1" ht="19.5" customHeight="1">
      <c r="A24" s="292" t="s">
        <v>59</v>
      </c>
      <c r="B24" s="289">
        <f>SUM(B25:B31)</f>
        <v>2094.3569999999995</v>
      </c>
      <c r="C24" s="288">
        <f>SUM(C25:C31)</f>
        <v>1675.5810000000001</v>
      </c>
      <c r="D24" s="287">
        <f>SUM(D25:D31)</f>
        <v>0</v>
      </c>
      <c r="E24" s="288">
        <f>SUM(E25:E31)</f>
        <v>5.803</v>
      </c>
      <c r="F24" s="287">
        <f t="shared" si="0"/>
        <v>3775.7409999999995</v>
      </c>
      <c r="G24" s="290">
        <f t="shared" si="1"/>
        <v>0.07452990580419937</v>
      </c>
      <c r="H24" s="289">
        <f>SUM(H25:H31)</f>
        <v>2568.3070000000002</v>
      </c>
      <c r="I24" s="288">
        <f>SUM(I25:I31)</f>
        <v>1130.771</v>
      </c>
      <c r="J24" s="287">
        <f>SUM(J25:J31)</f>
        <v>55.563</v>
      </c>
      <c r="K24" s="288">
        <f>SUM(K25:K31)</f>
        <v>0.08</v>
      </c>
      <c r="L24" s="287">
        <f t="shared" si="2"/>
        <v>3754.7210000000005</v>
      </c>
      <c r="M24" s="291">
        <f aca="true" t="shared" si="8" ref="M24:M43">IF(ISERROR(F24/L24-1),"         /0",(F24/L24-1))</f>
        <v>0.005598285465151509</v>
      </c>
      <c r="N24" s="289">
        <f>SUM(N25:N31)</f>
        <v>31721.194999999992</v>
      </c>
      <c r="O24" s="288">
        <f>SUM(O25:O31)</f>
        <v>17853.914</v>
      </c>
      <c r="P24" s="287">
        <f>SUM(P25:P31)</f>
        <v>285.78400000000005</v>
      </c>
      <c r="Q24" s="288">
        <f>SUM(Q25:Q31)</f>
        <v>217.305</v>
      </c>
      <c r="R24" s="287">
        <f t="shared" si="4"/>
        <v>50078.198</v>
      </c>
      <c r="S24" s="290">
        <f t="shared" si="5"/>
        <v>0.08769350702876144</v>
      </c>
      <c r="T24" s="289">
        <f>SUM(T25:T31)</f>
        <v>30713.827000000005</v>
      </c>
      <c r="U24" s="288">
        <f>SUM(U25:U31)</f>
        <v>14252.349000000002</v>
      </c>
      <c r="V24" s="287">
        <f>SUM(V25:V31)</f>
        <v>3295.1279999999997</v>
      </c>
      <c r="W24" s="288">
        <f>SUM(W25:W31)</f>
        <v>250.496</v>
      </c>
      <c r="X24" s="287">
        <f t="shared" si="6"/>
        <v>48511.8</v>
      </c>
      <c r="Y24" s="284">
        <f t="shared" si="7"/>
        <v>0.03228901009651253</v>
      </c>
    </row>
    <row r="25" spans="1:25" ht="19.5" customHeight="1">
      <c r="A25" s="250" t="s">
        <v>383</v>
      </c>
      <c r="B25" s="247">
        <v>571.051</v>
      </c>
      <c r="C25" s="245">
        <v>951.473</v>
      </c>
      <c r="D25" s="246">
        <v>0</v>
      </c>
      <c r="E25" s="245">
        <v>0</v>
      </c>
      <c r="F25" s="246">
        <f t="shared" si="0"/>
        <v>1522.524</v>
      </c>
      <c r="G25" s="248">
        <f t="shared" si="1"/>
        <v>0.030053324712853144</v>
      </c>
      <c r="H25" s="247">
        <v>331.219</v>
      </c>
      <c r="I25" s="245">
        <v>567.2239999999999</v>
      </c>
      <c r="J25" s="246">
        <v>0</v>
      </c>
      <c r="K25" s="245"/>
      <c r="L25" s="246">
        <f t="shared" si="2"/>
        <v>898.443</v>
      </c>
      <c r="M25" s="249">
        <f t="shared" si="8"/>
        <v>0.6946250346432661</v>
      </c>
      <c r="N25" s="247">
        <v>4302.027999999999</v>
      </c>
      <c r="O25" s="245">
        <v>9968.580999999998</v>
      </c>
      <c r="P25" s="246">
        <v>0</v>
      </c>
      <c r="Q25" s="245">
        <v>0</v>
      </c>
      <c r="R25" s="246">
        <f t="shared" si="4"/>
        <v>14270.608999999997</v>
      </c>
      <c r="S25" s="248">
        <f t="shared" si="5"/>
        <v>0.02498971210278385</v>
      </c>
      <c r="T25" s="247">
        <v>5228.468999999998</v>
      </c>
      <c r="U25" s="245">
        <v>7683.701000000002</v>
      </c>
      <c r="V25" s="246">
        <v>0</v>
      </c>
      <c r="W25" s="245">
        <v>0</v>
      </c>
      <c r="X25" s="229">
        <f t="shared" si="6"/>
        <v>12912.17</v>
      </c>
      <c r="Y25" s="244">
        <f t="shared" si="7"/>
        <v>0.10520609626422184</v>
      </c>
    </row>
    <row r="26" spans="1:25" ht="19.5" customHeight="1">
      <c r="A26" s="250" t="s">
        <v>397</v>
      </c>
      <c r="B26" s="247">
        <v>876.781</v>
      </c>
      <c r="C26" s="245">
        <v>0</v>
      </c>
      <c r="D26" s="246">
        <v>0</v>
      </c>
      <c r="E26" s="245">
        <v>0</v>
      </c>
      <c r="F26" s="246">
        <f t="shared" si="0"/>
        <v>876.781</v>
      </c>
      <c r="G26" s="248">
        <f t="shared" si="1"/>
        <v>0.017306908853364604</v>
      </c>
      <c r="H26" s="247">
        <v>1398.601</v>
      </c>
      <c r="I26" s="245">
        <v>29.325</v>
      </c>
      <c r="J26" s="246">
        <v>55.363</v>
      </c>
      <c r="K26" s="245"/>
      <c r="L26" s="246">
        <f t="shared" si="2"/>
        <v>1483.2890000000002</v>
      </c>
      <c r="M26" s="249">
        <f t="shared" si="8"/>
        <v>-0.4088940186302199</v>
      </c>
      <c r="N26" s="247">
        <v>18831.835999999996</v>
      </c>
      <c r="O26" s="245">
        <v>1022.8409999999999</v>
      </c>
      <c r="P26" s="246">
        <v>132.872</v>
      </c>
      <c r="Q26" s="245"/>
      <c r="R26" s="246">
        <f t="shared" si="4"/>
        <v>19987.548999999995</v>
      </c>
      <c r="S26" s="248">
        <f t="shared" si="5"/>
        <v>0.03500082548336131</v>
      </c>
      <c r="T26" s="247">
        <v>17441.54100000001</v>
      </c>
      <c r="U26" s="245">
        <v>438.143</v>
      </c>
      <c r="V26" s="246">
        <v>185.063</v>
      </c>
      <c r="W26" s="245"/>
      <c r="X26" s="229">
        <f t="shared" si="6"/>
        <v>18064.747000000007</v>
      </c>
      <c r="Y26" s="244">
        <f t="shared" si="7"/>
        <v>0.10643946466562682</v>
      </c>
    </row>
    <row r="27" spans="1:25" ht="19.5" customHeight="1">
      <c r="A27" s="250" t="s">
        <v>398</v>
      </c>
      <c r="B27" s="247">
        <v>223.815</v>
      </c>
      <c r="C27" s="245">
        <v>140.969</v>
      </c>
      <c r="D27" s="246">
        <v>0</v>
      </c>
      <c r="E27" s="245">
        <v>0</v>
      </c>
      <c r="F27" s="246">
        <f t="shared" si="0"/>
        <v>364.784</v>
      </c>
      <c r="G27" s="248">
        <f t="shared" si="1"/>
        <v>0.007200524919182503</v>
      </c>
      <c r="H27" s="247">
        <v>327.235</v>
      </c>
      <c r="I27" s="245">
        <v>130.718</v>
      </c>
      <c r="J27" s="246"/>
      <c r="K27" s="245"/>
      <c r="L27" s="246">
        <f t="shared" si="2"/>
        <v>457.953</v>
      </c>
      <c r="M27" s="249">
        <f t="shared" si="8"/>
        <v>-0.20344664190430017</v>
      </c>
      <c r="N27" s="247">
        <v>3339.0739999999996</v>
      </c>
      <c r="O27" s="245">
        <v>1692.3080000000002</v>
      </c>
      <c r="P27" s="246">
        <v>152.362</v>
      </c>
      <c r="Q27" s="245">
        <v>12.477</v>
      </c>
      <c r="R27" s="246">
        <f t="shared" si="4"/>
        <v>5196.221</v>
      </c>
      <c r="S27" s="248">
        <f t="shared" si="5"/>
        <v>0.009099265967727069</v>
      </c>
      <c r="T27" s="247">
        <v>3232.194</v>
      </c>
      <c r="U27" s="245">
        <v>1006.8689999999999</v>
      </c>
      <c r="V27" s="246"/>
      <c r="W27" s="245"/>
      <c r="X27" s="229">
        <f t="shared" si="6"/>
        <v>4239.063</v>
      </c>
      <c r="Y27" s="244">
        <f t="shared" si="7"/>
        <v>0.2257947098214863</v>
      </c>
    </row>
    <row r="28" spans="1:25" ht="19.5" customHeight="1">
      <c r="A28" s="250" t="s">
        <v>384</v>
      </c>
      <c r="B28" s="247">
        <v>34.445</v>
      </c>
      <c r="C28" s="245">
        <v>326.447</v>
      </c>
      <c r="D28" s="246">
        <v>0</v>
      </c>
      <c r="E28" s="245">
        <v>0</v>
      </c>
      <c r="F28" s="246">
        <f t="shared" si="0"/>
        <v>360.892</v>
      </c>
      <c r="G28" s="248">
        <f t="shared" si="1"/>
        <v>0.007123700159912748</v>
      </c>
      <c r="H28" s="247">
        <v>66.059</v>
      </c>
      <c r="I28" s="245">
        <v>213.99</v>
      </c>
      <c r="J28" s="246"/>
      <c r="K28" s="245"/>
      <c r="L28" s="246">
        <f t="shared" si="2"/>
        <v>280.049</v>
      </c>
      <c r="M28" s="249">
        <f t="shared" si="8"/>
        <v>0.28867448196565615</v>
      </c>
      <c r="N28" s="247">
        <v>399.59099999999995</v>
      </c>
      <c r="O28" s="245">
        <v>2762.472</v>
      </c>
      <c r="P28" s="246"/>
      <c r="Q28" s="245">
        <v>0.21</v>
      </c>
      <c r="R28" s="246">
        <f t="shared" si="4"/>
        <v>3162.273</v>
      </c>
      <c r="S28" s="248">
        <f t="shared" si="5"/>
        <v>0.005537555675473038</v>
      </c>
      <c r="T28" s="247">
        <v>404.626</v>
      </c>
      <c r="U28" s="245">
        <v>2920.8489999999993</v>
      </c>
      <c r="V28" s="246"/>
      <c r="W28" s="245"/>
      <c r="X28" s="229">
        <f t="shared" si="6"/>
        <v>3325.4749999999995</v>
      </c>
      <c r="Y28" s="244">
        <f t="shared" si="7"/>
        <v>-0.04907629737105201</v>
      </c>
    </row>
    <row r="29" spans="1:25" ht="19.5" customHeight="1">
      <c r="A29" s="250" t="s">
        <v>385</v>
      </c>
      <c r="B29" s="247">
        <v>88.30000000000001</v>
      </c>
      <c r="C29" s="245">
        <v>256.692</v>
      </c>
      <c r="D29" s="246">
        <v>0</v>
      </c>
      <c r="E29" s="245">
        <v>5.803</v>
      </c>
      <c r="F29" s="246">
        <f t="shared" si="0"/>
        <v>350.795</v>
      </c>
      <c r="G29" s="248">
        <f t="shared" si="1"/>
        <v>0.006924393994869913</v>
      </c>
      <c r="H29" s="247">
        <v>63.236999999999995</v>
      </c>
      <c r="I29" s="245">
        <v>189.514</v>
      </c>
      <c r="J29" s="246"/>
      <c r="K29" s="245"/>
      <c r="L29" s="246">
        <f t="shared" si="2"/>
        <v>252.751</v>
      </c>
      <c r="M29" s="249">
        <f t="shared" si="8"/>
        <v>0.38790746624147876</v>
      </c>
      <c r="N29" s="247">
        <v>699.4570000000001</v>
      </c>
      <c r="O29" s="245">
        <v>2407.712</v>
      </c>
      <c r="P29" s="246"/>
      <c r="Q29" s="245">
        <v>204.573</v>
      </c>
      <c r="R29" s="246">
        <f t="shared" si="4"/>
        <v>3311.7419999999997</v>
      </c>
      <c r="S29" s="248">
        <f t="shared" si="5"/>
        <v>0.005799295540834845</v>
      </c>
      <c r="T29" s="247">
        <v>650.862</v>
      </c>
      <c r="U29" s="245">
        <v>2202.7870000000003</v>
      </c>
      <c r="V29" s="246">
        <v>3109.6549999999997</v>
      </c>
      <c r="W29" s="245">
        <v>250.336</v>
      </c>
      <c r="X29" s="229">
        <f t="shared" si="6"/>
        <v>6213.64</v>
      </c>
      <c r="Y29" s="244">
        <f t="shared" si="7"/>
        <v>-0.4670206191539903</v>
      </c>
    </row>
    <row r="30" spans="1:25" ht="19.5" customHeight="1">
      <c r="A30" s="250" t="s">
        <v>386</v>
      </c>
      <c r="B30" s="247">
        <v>292.285</v>
      </c>
      <c r="C30" s="245">
        <v>0</v>
      </c>
      <c r="D30" s="246">
        <v>0</v>
      </c>
      <c r="E30" s="245">
        <v>0</v>
      </c>
      <c r="F30" s="246">
        <f t="shared" si="0"/>
        <v>292.285</v>
      </c>
      <c r="G30" s="248">
        <f t="shared" si="1"/>
        <v>0.005769456516742121</v>
      </c>
      <c r="H30" s="247">
        <v>374.651</v>
      </c>
      <c r="I30" s="245"/>
      <c r="J30" s="246"/>
      <c r="K30" s="245"/>
      <c r="L30" s="246">
        <f t="shared" si="2"/>
        <v>374.651</v>
      </c>
      <c r="M30" s="249">
        <f t="shared" si="8"/>
        <v>-0.21984727119372427</v>
      </c>
      <c r="N30" s="247">
        <v>4044.6809999999987</v>
      </c>
      <c r="O30" s="245">
        <v>0</v>
      </c>
      <c r="P30" s="246"/>
      <c r="Q30" s="245"/>
      <c r="R30" s="246">
        <f t="shared" si="4"/>
        <v>4044.6809999999987</v>
      </c>
      <c r="S30" s="248">
        <f t="shared" si="5"/>
        <v>0.007082768068104163</v>
      </c>
      <c r="T30" s="247">
        <v>3656.2079999999996</v>
      </c>
      <c r="U30" s="245"/>
      <c r="V30" s="246"/>
      <c r="W30" s="245"/>
      <c r="X30" s="229">
        <f t="shared" si="6"/>
        <v>3656.2079999999996</v>
      </c>
      <c r="Y30" s="244">
        <f t="shared" si="7"/>
        <v>0.10625024615667344</v>
      </c>
    </row>
    <row r="31" spans="1:25" ht="19.5" customHeight="1" thickBot="1">
      <c r="A31" s="250" t="s">
        <v>56</v>
      </c>
      <c r="B31" s="247">
        <v>7.680000000000001</v>
      </c>
      <c r="C31" s="245">
        <v>0</v>
      </c>
      <c r="D31" s="246">
        <v>0</v>
      </c>
      <c r="E31" s="245">
        <v>0</v>
      </c>
      <c r="F31" s="246">
        <f t="shared" si="0"/>
        <v>7.680000000000001</v>
      </c>
      <c r="G31" s="248">
        <f t="shared" si="1"/>
        <v>0.00015159664727433669</v>
      </c>
      <c r="H31" s="247">
        <v>7.305</v>
      </c>
      <c r="I31" s="245">
        <v>0</v>
      </c>
      <c r="J31" s="246">
        <v>0.2</v>
      </c>
      <c r="K31" s="245">
        <v>0.08</v>
      </c>
      <c r="L31" s="246">
        <f t="shared" si="2"/>
        <v>7.585</v>
      </c>
      <c r="M31" s="249">
        <f t="shared" si="8"/>
        <v>0.012524719841793042</v>
      </c>
      <c r="N31" s="247">
        <v>104.528</v>
      </c>
      <c r="O31" s="245">
        <v>0</v>
      </c>
      <c r="P31" s="246">
        <v>0.5499999999999999</v>
      </c>
      <c r="Q31" s="245">
        <v>0.045000000000000005</v>
      </c>
      <c r="R31" s="246">
        <f t="shared" si="4"/>
        <v>105.123</v>
      </c>
      <c r="S31" s="248">
        <f t="shared" si="5"/>
        <v>0.00018408419047715114</v>
      </c>
      <c r="T31" s="247">
        <v>99.92699999999999</v>
      </c>
      <c r="U31" s="245">
        <v>0</v>
      </c>
      <c r="V31" s="246">
        <v>0.41000000000000003</v>
      </c>
      <c r="W31" s="245">
        <v>0.16</v>
      </c>
      <c r="X31" s="229">
        <f t="shared" si="6"/>
        <v>100.49699999999999</v>
      </c>
      <c r="Y31" s="244">
        <f t="shared" si="7"/>
        <v>0.04603122481268107</v>
      </c>
    </row>
    <row r="32" spans="1:25" s="283" customFormat="1" ht="19.5" customHeight="1">
      <c r="A32" s="292" t="s">
        <v>58</v>
      </c>
      <c r="B32" s="289">
        <f>SUM(B33:B37)</f>
        <v>2349.4490000000005</v>
      </c>
      <c r="C32" s="288">
        <f>SUM(C33:C37)</f>
        <v>2427.258999999999</v>
      </c>
      <c r="D32" s="287">
        <f>SUM(D33:D37)</f>
        <v>1.365</v>
      </c>
      <c r="E32" s="288">
        <f>SUM(E33:E37)</f>
        <v>31.984</v>
      </c>
      <c r="F32" s="287">
        <f t="shared" si="0"/>
        <v>4810.057</v>
      </c>
      <c r="G32" s="290">
        <f t="shared" si="1"/>
        <v>0.09494642114563202</v>
      </c>
      <c r="H32" s="289">
        <f>SUM(H33:H37)</f>
        <v>2872.3559999999998</v>
      </c>
      <c r="I32" s="288">
        <f>SUM(I33:I37)</f>
        <v>2321.3759999999997</v>
      </c>
      <c r="J32" s="287">
        <f>SUM(J33:J37)</f>
        <v>0.896</v>
      </c>
      <c r="K32" s="288">
        <f>SUM(K33:K37)</f>
        <v>4.263</v>
      </c>
      <c r="L32" s="287">
        <f t="shared" si="2"/>
        <v>5198.891</v>
      </c>
      <c r="M32" s="291">
        <f t="shared" si="8"/>
        <v>-0.0747917200033622</v>
      </c>
      <c r="N32" s="289">
        <f>SUM(N33:N37)</f>
        <v>30030.28300000001</v>
      </c>
      <c r="O32" s="288">
        <f>SUM(O33:O37)</f>
        <v>22016.052999999996</v>
      </c>
      <c r="P32" s="287">
        <f>SUM(P33:P37)</f>
        <v>19.613</v>
      </c>
      <c r="Q32" s="288">
        <f>SUM(Q33:Q37)</f>
        <v>730.8110000000001</v>
      </c>
      <c r="R32" s="287">
        <f t="shared" si="4"/>
        <v>52796.76000000001</v>
      </c>
      <c r="S32" s="290">
        <f t="shared" si="5"/>
        <v>0.09245406642139622</v>
      </c>
      <c r="T32" s="289">
        <f>SUM(T33:T37)</f>
        <v>32458.89099999999</v>
      </c>
      <c r="U32" s="288">
        <f>SUM(U33:U37)</f>
        <v>26106.697000000007</v>
      </c>
      <c r="V32" s="287">
        <f>SUM(V33:V37)</f>
        <v>623.8879999999998</v>
      </c>
      <c r="W32" s="288">
        <f>SUM(W33:W37)</f>
        <v>522.681</v>
      </c>
      <c r="X32" s="287">
        <f t="shared" si="6"/>
        <v>59712.15699999999</v>
      </c>
      <c r="Y32" s="284">
        <f t="shared" si="7"/>
        <v>-0.1158122122434797</v>
      </c>
    </row>
    <row r="33" spans="1:25" s="220" customFormat="1" ht="19.5" customHeight="1">
      <c r="A33" s="235" t="s">
        <v>387</v>
      </c>
      <c r="B33" s="233">
        <v>1397.4560000000001</v>
      </c>
      <c r="C33" s="230">
        <v>1817.8819999999996</v>
      </c>
      <c r="D33" s="229">
        <v>0.5</v>
      </c>
      <c r="E33" s="230">
        <v>31.119</v>
      </c>
      <c r="F33" s="229">
        <f t="shared" si="0"/>
        <v>3246.957</v>
      </c>
      <c r="G33" s="232">
        <f t="shared" si="1"/>
        <v>0.0640921608130128</v>
      </c>
      <c r="H33" s="233">
        <v>1462.2239999999997</v>
      </c>
      <c r="I33" s="230">
        <v>1539.2959999999996</v>
      </c>
      <c r="J33" s="229">
        <v>0</v>
      </c>
      <c r="K33" s="230">
        <v>0</v>
      </c>
      <c r="L33" s="229">
        <f t="shared" si="2"/>
        <v>3001.5199999999995</v>
      </c>
      <c r="M33" s="234">
        <f t="shared" si="8"/>
        <v>0.08177090274261056</v>
      </c>
      <c r="N33" s="233">
        <v>16530.849000000006</v>
      </c>
      <c r="O33" s="230">
        <v>14918.188999999995</v>
      </c>
      <c r="P33" s="229">
        <v>2.239</v>
      </c>
      <c r="Q33" s="230">
        <v>665.3500000000001</v>
      </c>
      <c r="R33" s="229">
        <f t="shared" si="4"/>
        <v>32116.627</v>
      </c>
      <c r="S33" s="232">
        <f t="shared" si="5"/>
        <v>0.05624043532006902</v>
      </c>
      <c r="T33" s="231">
        <v>17109.93599999999</v>
      </c>
      <c r="U33" s="230">
        <v>16362.991000000004</v>
      </c>
      <c r="V33" s="229">
        <v>613.0099999999998</v>
      </c>
      <c r="W33" s="230">
        <v>432.13500000000005</v>
      </c>
      <c r="X33" s="229">
        <f t="shared" si="6"/>
        <v>34518.072</v>
      </c>
      <c r="Y33" s="228">
        <f t="shared" si="7"/>
        <v>-0.06957065852345401</v>
      </c>
    </row>
    <row r="34" spans="1:25" s="220" customFormat="1" ht="19.5" customHeight="1">
      <c r="A34" s="235" t="s">
        <v>388</v>
      </c>
      <c r="B34" s="233">
        <v>778.453</v>
      </c>
      <c r="C34" s="230">
        <v>566.887</v>
      </c>
      <c r="D34" s="229">
        <v>0</v>
      </c>
      <c r="E34" s="230">
        <v>0</v>
      </c>
      <c r="F34" s="229">
        <f>SUM(B34:E34)</f>
        <v>1345.34</v>
      </c>
      <c r="G34" s="232">
        <f>F34/$F$9</f>
        <v>0.0265558637296948</v>
      </c>
      <c r="H34" s="233">
        <v>1085.2240000000002</v>
      </c>
      <c r="I34" s="230">
        <v>738.1659999999999</v>
      </c>
      <c r="J34" s="229">
        <v>0</v>
      </c>
      <c r="K34" s="230"/>
      <c r="L34" s="229">
        <f>SUM(H34:K34)</f>
        <v>1823.39</v>
      </c>
      <c r="M34" s="234">
        <f>IF(ISERROR(F34/L34-1),"         /0",(F34/L34-1))</f>
        <v>-0.26217649542884414</v>
      </c>
      <c r="N34" s="233">
        <v>10778.718000000004</v>
      </c>
      <c r="O34" s="230">
        <v>6361.8550000000005</v>
      </c>
      <c r="P34" s="229">
        <v>0.346</v>
      </c>
      <c r="Q34" s="230">
        <v>0.125</v>
      </c>
      <c r="R34" s="229">
        <f>SUM(N34:Q34)</f>
        <v>17141.044000000005</v>
      </c>
      <c r="S34" s="232">
        <f>R34/$R$9</f>
        <v>0.03001622108076472</v>
      </c>
      <c r="T34" s="231">
        <v>12400.766999999998</v>
      </c>
      <c r="U34" s="230">
        <v>7810.527999999999</v>
      </c>
      <c r="V34" s="229">
        <v>0.9470000000000001</v>
      </c>
      <c r="W34" s="230">
        <v>0</v>
      </c>
      <c r="X34" s="229">
        <f>SUM(T34:W34)</f>
        <v>20212.242</v>
      </c>
      <c r="Y34" s="228">
        <f>IF(ISERROR(R34/X34-1),"         /0",IF(R34/X34&gt;5,"  *  ",(R34/X34-1)))</f>
        <v>-0.15194741879698415</v>
      </c>
    </row>
    <row r="35" spans="1:25" s="220" customFormat="1" ht="19.5" customHeight="1">
      <c r="A35" s="235" t="s">
        <v>389</v>
      </c>
      <c r="B35" s="233">
        <v>89.804</v>
      </c>
      <c r="C35" s="230">
        <v>21.879</v>
      </c>
      <c r="D35" s="229">
        <v>0.196</v>
      </c>
      <c r="E35" s="230">
        <v>0.196</v>
      </c>
      <c r="F35" s="229">
        <f>SUM(B35:E35)</f>
        <v>112.075</v>
      </c>
      <c r="G35" s="232">
        <f>F35/$F$9</f>
        <v>0.002212264875425948</v>
      </c>
      <c r="H35" s="233">
        <v>259.751</v>
      </c>
      <c r="I35" s="230">
        <v>25.443</v>
      </c>
      <c r="J35" s="229">
        <v>0</v>
      </c>
      <c r="K35" s="230">
        <v>3.923</v>
      </c>
      <c r="L35" s="229">
        <f>SUM(H35:K35)</f>
        <v>289.11699999999996</v>
      </c>
      <c r="M35" s="234">
        <f>IF(ISERROR(F35/L35-1),"         /0",(F35/L35-1))</f>
        <v>-0.6123541680357778</v>
      </c>
      <c r="N35" s="233">
        <v>1847.5080000000003</v>
      </c>
      <c r="O35" s="230">
        <v>484.6960000000001</v>
      </c>
      <c r="P35" s="229">
        <v>9.501</v>
      </c>
      <c r="Q35" s="230">
        <v>50.105</v>
      </c>
      <c r="R35" s="229">
        <f>SUM(N35:Q35)</f>
        <v>2391.8100000000004</v>
      </c>
      <c r="S35" s="232">
        <f>R35/$R$9</f>
        <v>0.004188373692009883</v>
      </c>
      <c r="T35" s="231">
        <v>2172.5040000000004</v>
      </c>
      <c r="U35" s="230">
        <v>1838.2919999999997</v>
      </c>
      <c r="V35" s="229">
        <v>0.11</v>
      </c>
      <c r="W35" s="230">
        <v>9.021</v>
      </c>
      <c r="X35" s="229">
        <f>SUM(T35:W35)</f>
        <v>4019.9270000000006</v>
      </c>
      <c r="Y35" s="228">
        <f>IF(ISERROR(R35/X35-1),"         /0",IF(R35/X35&gt;5,"  *  ",(R35/X35-1)))</f>
        <v>-0.4050115835436813</v>
      </c>
    </row>
    <row r="36" spans="1:25" s="220" customFormat="1" ht="19.5" customHeight="1">
      <c r="A36" s="235" t="s">
        <v>390</v>
      </c>
      <c r="B36" s="233">
        <v>36.159</v>
      </c>
      <c r="C36" s="230">
        <v>20.256999999999998</v>
      </c>
      <c r="D36" s="229">
        <v>0</v>
      </c>
      <c r="E36" s="230">
        <v>0</v>
      </c>
      <c r="F36" s="229">
        <f>SUM(B36:E36)</f>
        <v>56.416</v>
      </c>
      <c r="G36" s="232">
        <f>F36/$F$9</f>
        <v>0.001113603704769398</v>
      </c>
      <c r="H36" s="233">
        <v>38.455999999999996</v>
      </c>
      <c r="I36" s="230">
        <v>18.471</v>
      </c>
      <c r="J36" s="229">
        <v>0</v>
      </c>
      <c r="K36" s="230"/>
      <c r="L36" s="229">
        <f>SUM(H36:K36)</f>
        <v>56.92699999999999</v>
      </c>
      <c r="M36" s="234">
        <f>IF(ISERROR(F36/L36-1),"         /0",(F36/L36-1))</f>
        <v>-0.008976408382665446</v>
      </c>
      <c r="N36" s="233">
        <v>541.9269999999999</v>
      </c>
      <c r="O36" s="230">
        <v>228.03699999999998</v>
      </c>
      <c r="P36" s="229">
        <v>0.034</v>
      </c>
      <c r="Q36" s="230">
        <v>0.09</v>
      </c>
      <c r="R36" s="229">
        <f>SUM(N36:Q36)</f>
        <v>770.088</v>
      </c>
      <c r="S36" s="232">
        <f>R36/$R$9</f>
        <v>0.0013485253091727629</v>
      </c>
      <c r="T36" s="231">
        <v>257.713</v>
      </c>
      <c r="U36" s="230">
        <v>76.271</v>
      </c>
      <c r="V36" s="229">
        <v>0</v>
      </c>
      <c r="W36" s="230">
        <v>0</v>
      </c>
      <c r="X36" s="229">
        <f t="shared" si="6"/>
        <v>333.98400000000004</v>
      </c>
      <c r="Y36" s="228">
        <f>IF(ISERROR(R36/X36-1),"         /0",IF(R36/X36&gt;5,"  *  ",(R36/X36-1)))</f>
        <v>1.3057631503305545</v>
      </c>
    </row>
    <row r="37" spans="1:25" s="220" customFormat="1" ht="19.5" customHeight="1" thickBot="1">
      <c r="A37" s="235" t="s">
        <v>56</v>
      </c>
      <c r="B37" s="233">
        <v>47.577</v>
      </c>
      <c r="C37" s="230">
        <v>0.354</v>
      </c>
      <c r="D37" s="229">
        <v>0.669</v>
      </c>
      <c r="E37" s="230">
        <v>0.669</v>
      </c>
      <c r="F37" s="229">
        <f>SUM(B37:E37)</f>
        <v>49.26899999999999</v>
      </c>
      <c r="G37" s="232">
        <f>F37/$F$9</f>
        <v>0.0009725280227290744</v>
      </c>
      <c r="H37" s="233">
        <v>26.700999999999997</v>
      </c>
      <c r="I37" s="230">
        <v>0</v>
      </c>
      <c r="J37" s="229">
        <v>0.896</v>
      </c>
      <c r="K37" s="230">
        <v>0.33999999999999997</v>
      </c>
      <c r="L37" s="229">
        <f>SUM(H37:K37)</f>
        <v>27.936999999999998</v>
      </c>
      <c r="M37" s="234">
        <f>IF(ISERROR(F37/L37-1),"         /0",(F37/L37-1))</f>
        <v>0.7635751870279557</v>
      </c>
      <c r="N37" s="233">
        <v>331.281</v>
      </c>
      <c r="O37" s="230">
        <v>23.276000000000003</v>
      </c>
      <c r="P37" s="229">
        <v>7.493000000000002</v>
      </c>
      <c r="Q37" s="230">
        <v>15.141</v>
      </c>
      <c r="R37" s="229">
        <f>SUM(N37:Q37)</f>
        <v>377.19100000000003</v>
      </c>
      <c r="S37" s="232">
        <f>R37/$R$9</f>
        <v>0.0006605110193798419</v>
      </c>
      <c r="T37" s="231">
        <v>517.971</v>
      </c>
      <c r="U37" s="230">
        <v>18.615</v>
      </c>
      <c r="V37" s="229">
        <v>9.821000000000002</v>
      </c>
      <c r="W37" s="230">
        <v>81.525</v>
      </c>
      <c r="X37" s="229">
        <f t="shared" si="6"/>
        <v>627.932</v>
      </c>
      <c r="Y37" s="228">
        <f>IF(ISERROR(R37/X37-1),"         /0",IF(R37/X37&gt;5,"  *  ",(R37/X37-1)))</f>
        <v>-0.39931234592280684</v>
      </c>
    </row>
    <row r="38" spans="1:25" s="283" customFormat="1" ht="19.5" customHeight="1">
      <c r="A38" s="292" t="s">
        <v>57</v>
      </c>
      <c r="B38" s="289">
        <f>SUM(B39:B42)</f>
        <v>680.6149999999999</v>
      </c>
      <c r="C38" s="288">
        <f>SUM(C39:C42)</f>
        <v>222.239</v>
      </c>
      <c r="D38" s="287">
        <f>SUM(D39:D42)</f>
        <v>36.842999999999996</v>
      </c>
      <c r="E38" s="288">
        <f>SUM(E39:E42)</f>
        <v>0.3</v>
      </c>
      <c r="F38" s="287">
        <f t="shared" si="0"/>
        <v>939.9969999999998</v>
      </c>
      <c r="G38" s="290">
        <f t="shared" si="1"/>
        <v>0.018554738756241487</v>
      </c>
      <c r="H38" s="289">
        <f>SUM(H39:H42)</f>
        <v>594.569</v>
      </c>
      <c r="I38" s="288">
        <f>SUM(I39:I42)</f>
        <v>276.129</v>
      </c>
      <c r="J38" s="287">
        <f>SUM(J39:J42)</f>
        <v>0</v>
      </c>
      <c r="K38" s="288">
        <f>SUM(K39:K42)</f>
        <v>0</v>
      </c>
      <c r="L38" s="287">
        <f t="shared" si="2"/>
        <v>870.698</v>
      </c>
      <c r="M38" s="291">
        <f t="shared" si="8"/>
        <v>0.07959016788829176</v>
      </c>
      <c r="N38" s="289">
        <f>SUM(N39:N42)</f>
        <v>5786.326</v>
      </c>
      <c r="O38" s="288">
        <f>SUM(O39:O42)</f>
        <v>2567.0980000000004</v>
      </c>
      <c r="P38" s="287">
        <f>SUM(P39:P42)</f>
        <v>354.573</v>
      </c>
      <c r="Q38" s="288">
        <f>SUM(Q39:Q42)</f>
        <v>29.770000000000003</v>
      </c>
      <c r="R38" s="287">
        <f t="shared" si="4"/>
        <v>8737.767000000002</v>
      </c>
      <c r="S38" s="290">
        <f t="shared" si="5"/>
        <v>0.015300978518240211</v>
      </c>
      <c r="T38" s="289">
        <f>SUM(T39:T42)</f>
        <v>6676.540000000001</v>
      </c>
      <c r="U38" s="288">
        <f>SUM(U39:U42)</f>
        <v>2422.044</v>
      </c>
      <c r="V38" s="287">
        <f>SUM(V39:V42)</f>
        <v>290.635</v>
      </c>
      <c r="W38" s="288">
        <f>SUM(W39:W42)</f>
        <v>55.212999999999994</v>
      </c>
      <c r="X38" s="287">
        <f t="shared" si="6"/>
        <v>9444.432</v>
      </c>
      <c r="Y38" s="284">
        <f t="shared" si="7"/>
        <v>-0.07482345153207726</v>
      </c>
    </row>
    <row r="39" spans="1:25" ht="19.5" customHeight="1">
      <c r="A39" s="235" t="s">
        <v>394</v>
      </c>
      <c r="B39" s="233">
        <v>568.06</v>
      </c>
      <c r="C39" s="230">
        <v>99.11800000000001</v>
      </c>
      <c r="D39" s="229">
        <v>0.3</v>
      </c>
      <c r="E39" s="230">
        <v>0.3</v>
      </c>
      <c r="F39" s="229">
        <f t="shared" si="0"/>
        <v>667.7779999999999</v>
      </c>
      <c r="G39" s="232">
        <f t="shared" si="1"/>
        <v>0.013181367958797131</v>
      </c>
      <c r="H39" s="233">
        <v>530.885</v>
      </c>
      <c r="I39" s="230">
        <v>138.337</v>
      </c>
      <c r="J39" s="229">
        <v>0</v>
      </c>
      <c r="K39" s="230">
        <v>0</v>
      </c>
      <c r="L39" s="229">
        <f t="shared" si="2"/>
        <v>669.222</v>
      </c>
      <c r="M39" s="234">
        <f t="shared" si="8"/>
        <v>-0.002157729423121313</v>
      </c>
      <c r="N39" s="233">
        <v>4631.525000000001</v>
      </c>
      <c r="O39" s="230">
        <v>1065.777</v>
      </c>
      <c r="P39" s="229">
        <v>0.7909999999999999</v>
      </c>
      <c r="Q39" s="230">
        <v>0.36</v>
      </c>
      <c r="R39" s="229">
        <f t="shared" si="4"/>
        <v>5698.453</v>
      </c>
      <c r="S39" s="232">
        <f t="shared" si="5"/>
        <v>0.009978740213626831</v>
      </c>
      <c r="T39" s="231">
        <v>5481.97</v>
      </c>
      <c r="U39" s="230">
        <v>1527.694</v>
      </c>
      <c r="V39" s="229">
        <v>2.077</v>
      </c>
      <c r="W39" s="230">
        <v>0.25</v>
      </c>
      <c r="X39" s="229">
        <f t="shared" si="6"/>
        <v>7011.991000000001</v>
      </c>
      <c r="Y39" s="228">
        <f t="shared" si="7"/>
        <v>-0.18732739388855468</v>
      </c>
    </row>
    <row r="40" spans="1:25" ht="19.5" customHeight="1">
      <c r="A40" s="235" t="s">
        <v>399</v>
      </c>
      <c r="B40" s="233">
        <v>84.059</v>
      </c>
      <c r="C40" s="230">
        <v>110.685</v>
      </c>
      <c r="D40" s="229">
        <v>0</v>
      </c>
      <c r="E40" s="230">
        <v>0</v>
      </c>
      <c r="F40" s="229">
        <f>SUM(B40:E40)</f>
        <v>194.744</v>
      </c>
      <c r="G40" s="232">
        <f>F40/$F$9</f>
        <v>0.003844080400624143</v>
      </c>
      <c r="H40" s="233">
        <v>54.751000000000005</v>
      </c>
      <c r="I40" s="230">
        <v>79.55</v>
      </c>
      <c r="J40" s="229"/>
      <c r="K40" s="230"/>
      <c r="L40" s="229">
        <f>SUM(H40:K40)</f>
        <v>134.301</v>
      </c>
      <c r="M40" s="234">
        <f>IF(ISERROR(F40/L40-1),"         /0",(F40/L40-1))</f>
        <v>0.4500562170050857</v>
      </c>
      <c r="N40" s="233">
        <v>968.2180000000001</v>
      </c>
      <c r="O40" s="230">
        <v>1127.943</v>
      </c>
      <c r="P40" s="229">
        <v>0</v>
      </c>
      <c r="Q40" s="230">
        <v>10.531</v>
      </c>
      <c r="R40" s="229">
        <f>SUM(N40:Q40)</f>
        <v>2106.692</v>
      </c>
      <c r="S40" s="232">
        <f>R40/$R$9</f>
        <v>0.003689094597801532</v>
      </c>
      <c r="T40" s="231">
        <v>1066.4780000000003</v>
      </c>
      <c r="U40" s="230">
        <v>593.9309999999999</v>
      </c>
      <c r="V40" s="229">
        <v>0</v>
      </c>
      <c r="W40" s="230">
        <v>0</v>
      </c>
      <c r="X40" s="229">
        <f>SUM(T40:W40)</f>
        <v>1660.409</v>
      </c>
      <c r="Y40" s="228">
        <f>IF(ISERROR(R40/X40-1),"         /0",IF(R40/X40&gt;5,"  *  ",(R40/X40-1)))</f>
        <v>0.2687789574737307</v>
      </c>
    </row>
    <row r="41" spans="1:25" ht="19.5" customHeight="1">
      <c r="A41" s="235" t="s">
        <v>395</v>
      </c>
      <c r="B41" s="233">
        <v>27.923000000000002</v>
      </c>
      <c r="C41" s="230">
        <v>12.436</v>
      </c>
      <c r="D41" s="229">
        <v>36.543</v>
      </c>
      <c r="E41" s="230">
        <v>0</v>
      </c>
      <c r="F41" s="229">
        <f>SUM(B41:E41)</f>
        <v>76.902</v>
      </c>
      <c r="G41" s="232">
        <f>F41/$F$9</f>
        <v>0.001517979865714979</v>
      </c>
      <c r="H41" s="233">
        <v>8.933</v>
      </c>
      <c r="I41" s="230">
        <v>58.242000000000004</v>
      </c>
      <c r="J41" s="229">
        <v>0</v>
      </c>
      <c r="K41" s="230">
        <v>0</v>
      </c>
      <c r="L41" s="229">
        <f>SUM(H41:K41)</f>
        <v>67.17500000000001</v>
      </c>
      <c r="M41" s="234">
        <f>IF(ISERROR(F41/L41-1),"         /0",(F41/L41-1))</f>
        <v>0.14480089318943046</v>
      </c>
      <c r="N41" s="233">
        <v>168.76299999999995</v>
      </c>
      <c r="O41" s="230">
        <v>373.37800000000004</v>
      </c>
      <c r="P41" s="229">
        <v>353.782</v>
      </c>
      <c r="Q41" s="230">
        <v>18.879</v>
      </c>
      <c r="R41" s="229">
        <f>SUM(N41:Q41)</f>
        <v>914.802</v>
      </c>
      <c r="S41" s="232">
        <f>R41/$R$9</f>
        <v>0.0016019385445323936</v>
      </c>
      <c r="T41" s="231">
        <v>103.43</v>
      </c>
      <c r="U41" s="230">
        <v>300.419</v>
      </c>
      <c r="V41" s="229">
        <v>288.468</v>
      </c>
      <c r="W41" s="230">
        <v>54.962999999999994</v>
      </c>
      <c r="X41" s="229">
        <f>SUM(T41:W41)</f>
        <v>747.28</v>
      </c>
      <c r="Y41" s="228">
        <f>IF(ISERROR(R41/X41-1),"         /0",IF(R41/X41&gt;5,"  *  ",(R41/X41-1)))</f>
        <v>0.22417567712236375</v>
      </c>
    </row>
    <row r="42" spans="1:25" ht="19.5" customHeight="1" thickBot="1">
      <c r="A42" s="235" t="s">
        <v>56</v>
      </c>
      <c r="B42" s="233">
        <v>0.573</v>
      </c>
      <c r="C42" s="230">
        <v>0</v>
      </c>
      <c r="D42" s="229">
        <v>0</v>
      </c>
      <c r="E42" s="230">
        <v>0</v>
      </c>
      <c r="F42" s="229">
        <f>SUM(B42:E42)</f>
        <v>0.573</v>
      </c>
      <c r="G42" s="232">
        <f>F42/$F$9</f>
        <v>1.131053110523371E-05</v>
      </c>
      <c r="H42" s="233">
        <v>0</v>
      </c>
      <c r="I42" s="230">
        <v>0</v>
      </c>
      <c r="J42" s="229"/>
      <c r="K42" s="230"/>
      <c r="L42" s="229">
        <f>SUM(H42:K42)</f>
        <v>0</v>
      </c>
      <c r="M42" s="234" t="str">
        <f>IF(ISERROR(F42/L42-1),"         /0",(F42/L42-1))</f>
        <v>         /0</v>
      </c>
      <c r="N42" s="233">
        <v>17.82</v>
      </c>
      <c r="O42" s="230">
        <v>0</v>
      </c>
      <c r="P42" s="229"/>
      <c r="Q42" s="230"/>
      <c r="R42" s="229">
        <f>SUM(N42:Q42)</f>
        <v>17.82</v>
      </c>
      <c r="S42" s="232">
        <f>R42/$R$9</f>
        <v>3.1205162279452005E-05</v>
      </c>
      <c r="T42" s="231">
        <v>24.662</v>
      </c>
      <c r="U42" s="230">
        <v>0</v>
      </c>
      <c r="V42" s="229">
        <v>0.09</v>
      </c>
      <c r="W42" s="230"/>
      <c r="X42" s="229">
        <f>SUM(T42:W42)</f>
        <v>24.752</v>
      </c>
      <c r="Y42" s="228">
        <f>IF(ISERROR(R42/X42-1),"         /0",IF(R42/X42&gt;5,"  *  ",(R42/X42-1)))</f>
        <v>-0.28005817711700065</v>
      </c>
    </row>
    <row r="43" spans="1:25" s="220" customFormat="1" ht="19.5" customHeight="1" thickBot="1">
      <c r="A43" s="279" t="s">
        <v>56</v>
      </c>
      <c r="B43" s="276">
        <v>96.86800000000001</v>
      </c>
      <c r="C43" s="275">
        <v>0</v>
      </c>
      <c r="D43" s="274">
        <v>0</v>
      </c>
      <c r="E43" s="275">
        <v>0.4</v>
      </c>
      <c r="F43" s="274">
        <f t="shared" si="0"/>
        <v>97.26800000000001</v>
      </c>
      <c r="G43" s="277">
        <f t="shared" si="1"/>
        <v>0.0019199873290468986</v>
      </c>
      <c r="H43" s="276">
        <v>87.669</v>
      </c>
      <c r="I43" s="275">
        <v>0</v>
      </c>
      <c r="J43" s="274">
        <v>0</v>
      </c>
      <c r="K43" s="275">
        <v>0</v>
      </c>
      <c r="L43" s="274">
        <f t="shared" si="2"/>
        <v>87.669</v>
      </c>
      <c r="M43" s="278">
        <f t="shared" si="8"/>
        <v>0.10949138235864475</v>
      </c>
      <c r="N43" s="276">
        <v>908.1060000000004</v>
      </c>
      <c r="O43" s="275">
        <v>0.972</v>
      </c>
      <c r="P43" s="274">
        <v>2.597</v>
      </c>
      <c r="Q43" s="275">
        <v>5.068999999999999</v>
      </c>
      <c r="R43" s="274">
        <f t="shared" si="4"/>
        <v>916.7440000000004</v>
      </c>
      <c r="S43" s="277">
        <f t="shared" si="5"/>
        <v>0.0016053392417909069</v>
      </c>
      <c r="T43" s="276">
        <v>698.8229999999999</v>
      </c>
      <c r="U43" s="275">
        <v>32.07</v>
      </c>
      <c r="V43" s="274">
        <v>0.545</v>
      </c>
      <c r="W43" s="275">
        <v>0.16999999999999998</v>
      </c>
      <c r="X43" s="287">
        <f>SUM(T43:W43)</f>
        <v>731.6079999999998</v>
      </c>
      <c r="Y43" s="271">
        <f t="shared" si="7"/>
        <v>0.25305354780155564</v>
      </c>
    </row>
    <row r="44" ht="15" thickTop="1">
      <c r="A44" s="121" t="s">
        <v>43</v>
      </c>
    </row>
    <row r="45" ht="15">
      <c r="A45" s="121" t="s">
        <v>55</v>
      </c>
    </row>
    <row r="46" ht="15">
      <c r="A4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6" dxfId="91" operator="lessThan" stopIfTrue="1">
      <formula>0</formula>
    </cfRule>
  </conditionalFormatting>
  <conditionalFormatting sqref="Y10:Y43 M10:M43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5.710937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645" t="s">
        <v>73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0" customFormat="1" ht="15.75" customHeight="1" thickBot="1" thickTop="1">
      <c r="A5" s="589" t="s">
        <v>68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4"/>
      <c r="N5" s="677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8" customFormat="1" ht="26.25" customHeight="1" thickBot="1">
      <c r="A6" s="590"/>
      <c r="B6" s="651" t="s">
        <v>204</v>
      </c>
      <c r="C6" s="652"/>
      <c r="D6" s="652"/>
      <c r="E6" s="652"/>
      <c r="F6" s="652"/>
      <c r="G6" s="648" t="s">
        <v>34</v>
      </c>
      <c r="H6" s="651" t="s">
        <v>205</v>
      </c>
      <c r="I6" s="652"/>
      <c r="J6" s="652"/>
      <c r="K6" s="652"/>
      <c r="L6" s="652"/>
      <c r="M6" s="659" t="s">
        <v>33</v>
      </c>
      <c r="N6" s="676" t="s">
        <v>206</v>
      </c>
      <c r="O6" s="652"/>
      <c r="P6" s="652"/>
      <c r="Q6" s="652"/>
      <c r="R6" s="652"/>
      <c r="S6" s="648" t="s">
        <v>34</v>
      </c>
      <c r="T6" s="651" t="s">
        <v>207</v>
      </c>
      <c r="U6" s="652"/>
      <c r="V6" s="652"/>
      <c r="W6" s="652"/>
      <c r="X6" s="652"/>
      <c r="Y6" s="653" t="s">
        <v>33</v>
      </c>
    </row>
    <row r="7" spans="1:25" s="168" customFormat="1" ht="26.25" customHeight="1">
      <c r="A7" s="591"/>
      <c r="B7" s="583" t="s">
        <v>22</v>
      </c>
      <c r="C7" s="579"/>
      <c r="D7" s="578" t="s">
        <v>21</v>
      </c>
      <c r="E7" s="579"/>
      <c r="F7" s="671" t="s">
        <v>17</v>
      </c>
      <c r="G7" s="649"/>
      <c r="H7" s="583" t="s">
        <v>22</v>
      </c>
      <c r="I7" s="579"/>
      <c r="J7" s="578" t="s">
        <v>21</v>
      </c>
      <c r="K7" s="579"/>
      <c r="L7" s="671" t="s">
        <v>17</v>
      </c>
      <c r="M7" s="660"/>
      <c r="N7" s="678" t="s">
        <v>22</v>
      </c>
      <c r="O7" s="579"/>
      <c r="P7" s="578" t="s">
        <v>21</v>
      </c>
      <c r="Q7" s="579"/>
      <c r="R7" s="671" t="s">
        <v>17</v>
      </c>
      <c r="S7" s="649"/>
      <c r="T7" s="583" t="s">
        <v>22</v>
      </c>
      <c r="U7" s="579"/>
      <c r="V7" s="578" t="s">
        <v>21</v>
      </c>
      <c r="W7" s="579"/>
      <c r="X7" s="671" t="s">
        <v>17</v>
      </c>
      <c r="Y7" s="654"/>
    </row>
    <row r="8" spans="1:25" s="266" customFormat="1" ht="27.75" thickBot="1">
      <c r="A8" s="592"/>
      <c r="B8" s="269" t="s">
        <v>31</v>
      </c>
      <c r="C8" s="267" t="s">
        <v>30</v>
      </c>
      <c r="D8" s="268" t="s">
        <v>31</v>
      </c>
      <c r="E8" s="267" t="s">
        <v>30</v>
      </c>
      <c r="F8" s="644"/>
      <c r="G8" s="650"/>
      <c r="H8" s="269" t="s">
        <v>31</v>
      </c>
      <c r="I8" s="267" t="s">
        <v>30</v>
      </c>
      <c r="J8" s="268" t="s">
        <v>31</v>
      </c>
      <c r="K8" s="267" t="s">
        <v>30</v>
      </c>
      <c r="L8" s="644"/>
      <c r="M8" s="661"/>
      <c r="N8" s="512" t="s">
        <v>31</v>
      </c>
      <c r="O8" s="267" t="s">
        <v>30</v>
      </c>
      <c r="P8" s="268" t="s">
        <v>31</v>
      </c>
      <c r="Q8" s="267" t="s">
        <v>30</v>
      </c>
      <c r="R8" s="644"/>
      <c r="S8" s="650"/>
      <c r="T8" s="269" t="s">
        <v>31</v>
      </c>
      <c r="U8" s="267" t="s">
        <v>30</v>
      </c>
      <c r="V8" s="268" t="s">
        <v>31</v>
      </c>
      <c r="W8" s="267" t="s">
        <v>30</v>
      </c>
      <c r="X8" s="644"/>
      <c r="Y8" s="655"/>
    </row>
    <row r="9" spans="1:25" s="157" customFormat="1" ht="18" customHeight="1" thickBot="1" thickTop="1">
      <c r="A9" s="329" t="s">
        <v>24</v>
      </c>
      <c r="B9" s="328">
        <f>B10+B29+B46+B54+B65+B69</f>
        <v>26428.444000000003</v>
      </c>
      <c r="C9" s="327">
        <f>C10+C29+C46+C54+C65+C69</f>
        <v>20319.513</v>
      </c>
      <c r="D9" s="325">
        <f>D10+D29+D46+D54+D65+D69</f>
        <v>2167.151999999999</v>
      </c>
      <c r="E9" s="326">
        <f>E10+E29+E46+E54+E65+E69</f>
        <v>1745.642</v>
      </c>
      <c r="F9" s="325">
        <f>SUM(B9:E9)</f>
        <v>50660.751000000004</v>
      </c>
      <c r="G9" s="337">
        <f>F9/$F$9</f>
        <v>1</v>
      </c>
      <c r="H9" s="328">
        <f>H10+H29+H46+H54+H65+H69</f>
        <v>23630.953000000005</v>
      </c>
      <c r="I9" s="327">
        <f>I10+I29+I46+I54+I65+I69</f>
        <v>19559.736</v>
      </c>
      <c r="J9" s="325">
        <f>J10+J29+J46+J54+J65+J69</f>
        <v>2184.1800000000003</v>
      </c>
      <c r="K9" s="326">
        <f>K10+K29+K46+K54+K65+K69</f>
        <v>1650.569</v>
      </c>
      <c r="L9" s="325">
        <f>SUM(H9:K9)</f>
        <v>47025.43800000001</v>
      </c>
      <c r="M9" s="403">
        <f aca="true" t="shared" si="0" ref="M9:M53">IF(ISERROR(F9/L9-1),"         /0",(F9/L9-1))</f>
        <v>0.07730524487618795</v>
      </c>
      <c r="N9" s="408">
        <f>N10+N29+N46+N54+N65+N69</f>
        <v>309957.29</v>
      </c>
      <c r="O9" s="327">
        <f>O10+O29+O46+O54+O65+O69</f>
        <v>208591.162</v>
      </c>
      <c r="P9" s="325">
        <f>P10+P29+P46+P54+P65+P69</f>
        <v>30695.646</v>
      </c>
      <c r="Q9" s="326">
        <f>Q10+Q29+Q46+Q54+Q65+Q69</f>
        <v>21815.262000000002</v>
      </c>
      <c r="R9" s="325">
        <f>SUM(N9:Q9)</f>
        <v>571059.36</v>
      </c>
      <c r="S9" s="423">
        <f>R9/$R$9</f>
        <v>1</v>
      </c>
      <c r="T9" s="328">
        <f>T10+T29+T46+T54+T65+T69</f>
        <v>283689.19999999995</v>
      </c>
      <c r="U9" s="327">
        <f>U10+U29+U46+U54+U65+U69</f>
        <v>192881.66999999998</v>
      </c>
      <c r="V9" s="325">
        <f>V10+V29+V46+V54+V65+V69</f>
        <v>42515.892</v>
      </c>
      <c r="W9" s="326">
        <f>W10+W29+W46+W54+W65+W69</f>
        <v>27682.482999999993</v>
      </c>
      <c r="X9" s="325">
        <f>SUM(T9:W9)</f>
        <v>546769.2449999999</v>
      </c>
      <c r="Y9" s="324">
        <f>IF(ISERROR(R9/X9-1),"         /0",(R9/X9-1))</f>
        <v>0.04442480117915215</v>
      </c>
    </row>
    <row r="10" spans="1:25" s="236" customFormat="1" ht="19.5" customHeight="1">
      <c r="A10" s="243" t="s">
        <v>61</v>
      </c>
      <c r="B10" s="240">
        <f>SUM(B11:B28)</f>
        <v>17553.155000000002</v>
      </c>
      <c r="C10" s="239">
        <f>SUM(C11:C28)</f>
        <v>10199.448</v>
      </c>
      <c r="D10" s="238">
        <f>SUM(D11:D28)</f>
        <v>1986.3509999999997</v>
      </c>
      <c r="E10" s="310">
        <f>SUM(E11:E28)</f>
        <v>1272.531</v>
      </c>
      <c r="F10" s="238">
        <f>SUM(B10:E10)</f>
        <v>31011.485</v>
      </c>
      <c r="G10" s="241">
        <f>F10/$F$9</f>
        <v>0.6121402542966644</v>
      </c>
      <c r="H10" s="240">
        <f>SUM(H11:H28)</f>
        <v>13720.682000000003</v>
      </c>
      <c r="I10" s="239">
        <f>SUM(I11:I28)</f>
        <v>10879.686</v>
      </c>
      <c r="J10" s="238">
        <f>SUM(J11:J28)</f>
        <v>2094.812</v>
      </c>
      <c r="K10" s="310">
        <f>SUM(K11:K28)</f>
        <v>1327.8010000000002</v>
      </c>
      <c r="L10" s="238">
        <f>SUM(H10:K10)</f>
        <v>28022.981</v>
      </c>
      <c r="M10" s="404">
        <f t="shared" si="0"/>
        <v>0.10664475702995335</v>
      </c>
      <c r="N10" s="409">
        <f>SUM(N11:N28)</f>
        <v>198191.46499999994</v>
      </c>
      <c r="O10" s="239">
        <f>SUM(O11:O28)</f>
        <v>103352.11799999999</v>
      </c>
      <c r="P10" s="238">
        <f>SUM(P11:P28)</f>
        <v>29463.757999999998</v>
      </c>
      <c r="Q10" s="310">
        <f>SUM(Q11:Q28)</f>
        <v>15866.463</v>
      </c>
      <c r="R10" s="238">
        <f>SUM(N10:Q10)</f>
        <v>346873.8039999999</v>
      </c>
      <c r="S10" s="424">
        <f>R10/$R$9</f>
        <v>0.6074216242598666</v>
      </c>
      <c r="T10" s="240">
        <f>SUM(T11:T28)</f>
        <v>175140.02</v>
      </c>
      <c r="U10" s="239">
        <f>SUM(U11:U28)</f>
        <v>93407.27799999999</v>
      </c>
      <c r="V10" s="238">
        <f>SUM(V11:V28)</f>
        <v>38219.028000000006</v>
      </c>
      <c r="W10" s="310">
        <f>SUM(W11:W28)</f>
        <v>21968.085999999996</v>
      </c>
      <c r="X10" s="238">
        <f>SUM(T10:W10)</f>
        <v>328734.41199999995</v>
      </c>
      <c r="Y10" s="237">
        <f aca="true" t="shared" si="1" ref="Y10:Y18">IF(ISERROR(R10/X10-1),"         /0",IF(R10/X10&gt;5,"  *  ",(R10/X10-1)))</f>
        <v>0.05517947418294611</v>
      </c>
    </row>
    <row r="11" spans="1:25" ht="19.5" customHeight="1">
      <c r="A11" s="235" t="s">
        <v>287</v>
      </c>
      <c r="B11" s="233">
        <v>4591.769</v>
      </c>
      <c r="C11" s="230">
        <v>2925.423</v>
      </c>
      <c r="D11" s="229">
        <v>0</v>
      </c>
      <c r="E11" s="281">
        <v>0</v>
      </c>
      <c r="F11" s="229">
        <f>SUM(B11:E11)</f>
        <v>7517.192</v>
      </c>
      <c r="G11" s="232">
        <f>F11/$F$9</f>
        <v>0.148382956265295</v>
      </c>
      <c r="H11" s="233">
        <v>3444.224</v>
      </c>
      <c r="I11" s="230">
        <v>3644.805</v>
      </c>
      <c r="J11" s="229"/>
      <c r="K11" s="281"/>
      <c r="L11" s="229">
        <f>SUM(H11:K11)</f>
        <v>7089.029</v>
      </c>
      <c r="M11" s="405">
        <f t="shared" si="0"/>
        <v>0.060397975519637326</v>
      </c>
      <c r="N11" s="410">
        <v>49676.939999999995</v>
      </c>
      <c r="O11" s="230">
        <v>36240.356</v>
      </c>
      <c r="P11" s="229"/>
      <c r="Q11" s="281"/>
      <c r="R11" s="229">
        <f>SUM(N11:Q11)</f>
        <v>85917.296</v>
      </c>
      <c r="S11" s="425">
        <f>R11/$R$9</f>
        <v>0.15045247835531494</v>
      </c>
      <c r="T11" s="233">
        <v>37056.93</v>
      </c>
      <c r="U11" s="230">
        <v>36591.297999999995</v>
      </c>
      <c r="V11" s="229"/>
      <c r="W11" s="281"/>
      <c r="X11" s="229">
        <f>SUM(T11:W11)</f>
        <v>73648.228</v>
      </c>
      <c r="Y11" s="228">
        <f t="shared" si="1"/>
        <v>0.16659013167295744</v>
      </c>
    </row>
    <row r="12" spans="1:25" ht="19.5" customHeight="1">
      <c r="A12" s="235" t="s">
        <v>286</v>
      </c>
      <c r="B12" s="233">
        <v>3947.542</v>
      </c>
      <c r="C12" s="230">
        <v>2026.7420000000002</v>
      </c>
      <c r="D12" s="229">
        <v>0</v>
      </c>
      <c r="E12" s="281">
        <v>0</v>
      </c>
      <c r="F12" s="229">
        <f>SUM(B12:E12)</f>
        <v>5974.284</v>
      </c>
      <c r="G12" s="232">
        <f>F12/$F$9</f>
        <v>0.11792726878446787</v>
      </c>
      <c r="H12" s="233">
        <v>1651.021</v>
      </c>
      <c r="I12" s="230">
        <v>678.854</v>
      </c>
      <c r="J12" s="229"/>
      <c r="K12" s="281"/>
      <c r="L12" s="229">
        <f>SUM(H12:K12)</f>
        <v>2329.875</v>
      </c>
      <c r="M12" s="405">
        <f t="shared" si="0"/>
        <v>1.5642079510703364</v>
      </c>
      <c r="N12" s="410">
        <v>27580.172999999995</v>
      </c>
      <c r="O12" s="230">
        <v>10203.702</v>
      </c>
      <c r="P12" s="229"/>
      <c r="Q12" s="281"/>
      <c r="R12" s="229">
        <f>SUM(N12:Q12)</f>
        <v>37783.87499999999</v>
      </c>
      <c r="S12" s="425">
        <f>R12/$R$9</f>
        <v>0.06616453147707796</v>
      </c>
      <c r="T12" s="233">
        <v>28325.927999999996</v>
      </c>
      <c r="U12" s="230">
        <v>7767.686</v>
      </c>
      <c r="V12" s="229"/>
      <c r="W12" s="281"/>
      <c r="X12" s="229">
        <f>SUM(T12:W12)</f>
        <v>36093.613999999994</v>
      </c>
      <c r="Y12" s="228">
        <f t="shared" si="1"/>
        <v>0.04682991844485285</v>
      </c>
    </row>
    <row r="13" spans="1:25" ht="19.5" customHeight="1">
      <c r="A13" s="235" t="s">
        <v>311</v>
      </c>
      <c r="B13" s="233">
        <v>3381.756</v>
      </c>
      <c r="C13" s="230">
        <v>2298.465</v>
      </c>
      <c r="D13" s="229">
        <v>0</v>
      </c>
      <c r="E13" s="281">
        <v>0</v>
      </c>
      <c r="F13" s="229">
        <f>SUM(B13:E13)</f>
        <v>5680.221</v>
      </c>
      <c r="G13" s="232">
        <f>F13/$F$9</f>
        <v>0.11212271606475</v>
      </c>
      <c r="H13" s="233">
        <v>4689.87</v>
      </c>
      <c r="I13" s="230">
        <v>3910.619</v>
      </c>
      <c r="J13" s="229"/>
      <c r="K13" s="281"/>
      <c r="L13" s="229">
        <f>SUM(H13:K13)</f>
        <v>8600.489</v>
      </c>
      <c r="M13" s="405">
        <f t="shared" si="0"/>
        <v>-0.3395467397260784</v>
      </c>
      <c r="N13" s="410">
        <v>53130.789</v>
      </c>
      <c r="O13" s="230">
        <v>25832.894</v>
      </c>
      <c r="P13" s="229">
        <v>1190.55</v>
      </c>
      <c r="Q13" s="281"/>
      <c r="R13" s="229">
        <f>SUM(N13:Q13)</f>
        <v>80154.233</v>
      </c>
      <c r="S13" s="425">
        <f>R13/$R$9</f>
        <v>0.14036059753928207</v>
      </c>
      <c r="T13" s="233">
        <v>55878.03299999999</v>
      </c>
      <c r="U13" s="230">
        <v>23464.094</v>
      </c>
      <c r="V13" s="229">
        <v>1691.914</v>
      </c>
      <c r="W13" s="281">
        <v>854.3439999999999</v>
      </c>
      <c r="X13" s="229">
        <f>SUM(T13:W13)</f>
        <v>81888.385</v>
      </c>
      <c r="Y13" s="228">
        <f t="shared" si="1"/>
        <v>-0.02117702040405367</v>
      </c>
    </row>
    <row r="14" spans="1:25" ht="19.5" customHeight="1">
      <c r="A14" s="235" t="s">
        <v>312</v>
      </c>
      <c r="B14" s="233">
        <v>2065.019</v>
      </c>
      <c r="C14" s="230">
        <v>1124.06</v>
      </c>
      <c r="D14" s="229">
        <v>0</v>
      </c>
      <c r="E14" s="281">
        <v>0</v>
      </c>
      <c r="F14" s="229">
        <f>SUM(B14:E14)</f>
        <v>3189.0789999999997</v>
      </c>
      <c r="G14" s="232">
        <f>F14/$F$9</f>
        <v>0.0629496984756503</v>
      </c>
      <c r="H14" s="233">
        <v>1187.548</v>
      </c>
      <c r="I14" s="230">
        <v>553.0219999999999</v>
      </c>
      <c r="J14" s="229"/>
      <c r="K14" s="281"/>
      <c r="L14" s="229">
        <f>SUM(H14:K14)</f>
        <v>1740.57</v>
      </c>
      <c r="M14" s="405">
        <f>IF(ISERROR(F14/L14-1),"         /0",(F14/L14-1))</f>
        <v>0.8322038182894109</v>
      </c>
      <c r="N14" s="410">
        <v>21869.163</v>
      </c>
      <c r="O14" s="230">
        <v>10508.149</v>
      </c>
      <c r="P14" s="229"/>
      <c r="Q14" s="281"/>
      <c r="R14" s="229">
        <f>SUM(N14:Q14)</f>
        <v>32377.311999999998</v>
      </c>
      <c r="S14" s="425">
        <f>R14/$R$9</f>
        <v>0.056696929019778255</v>
      </c>
      <c r="T14" s="233">
        <v>15781.399000000003</v>
      </c>
      <c r="U14" s="230">
        <v>7105.128</v>
      </c>
      <c r="V14" s="229"/>
      <c r="W14" s="281"/>
      <c r="X14" s="229">
        <f>SUM(T14:W14)</f>
        <v>22886.527000000002</v>
      </c>
      <c r="Y14" s="228">
        <f t="shared" si="1"/>
        <v>0.4146887380509938</v>
      </c>
    </row>
    <row r="15" spans="1:25" ht="19.5" customHeight="1">
      <c r="A15" s="235" t="s">
        <v>314</v>
      </c>
      <c r="B15" s="233">
        <v>0</v>
      </c>
      <c r="C15" s="230">
        <v>0</v>
      </c>
      <c r="D15" s="229">
        <v>1209</v>
      </c>
      <c r="E15" s="281">
        <v>898</v>
      </c>
      <c r="F15" s="229">
        <f>SUM(B15:E15)</f>
        <v>2107</v>
      </c>
      <c r="G15" s="232">
        <f>F15/$F$9</f>
        <v>0.04159038226654003</v>
      </c>
      <c r="H15" s="233"/>
      <c r="I15" s="230"/>
      <c r="J15" s="229">
        <v>941.442</v>
      </c>
      <c r="K15" s="281">
        <v>957.239</v>
      </c>
      <c r="L15" s="229">
        <f>SUM(H15:K15)</f>
        <v>1898.681</v>
      </c>
      <c r="M15" s="405">
        <f>IF(ISERROR(F15/L15-1),"         /0",(F15/L15-1))</f>
        <v>0.1097177461616774</v>
      </c>
      <c r="N15" s="410"/>
      <c r="O15" s="230"/>
      <c r="P15" s="229">
        <v>11764.062</v>
      </c>
      <c r="Q15" s="281">
        <v>10070.017</v>
      </c>
      <c r="R15" s="229">
        <f>SUM(N15:Q15)</f>
        <v>21834.078999999998</v>
      </c>
      <c r="S15" s="425">
        <f>R15/$R$9</f>
        <v>0.03823434222319725</v>
      </c>
      <c r="T15" s="233"/>
      <c r="U15" s="230"/>
      <c r="V15" s="229">
        <v>14268.383000000002</v>
      </c>
      <c r="W15" s="281">
        <v>12498.354</v>
      </c>
      <c r="X15" s="229">
        <f>SUM(T15:W15)</f>
        <v>26766.737</v>
      </c>
      <c r="Y15" s="228">
        <f t="shared" si="1"/>
        <v>-0.18428312722615392</v>
      </c>
    </row>
    <row r="16" spans="1:25" ht="19.5" customHeight="1">
      <c r="A16" s="235" t="s">
        <v>315</v>
      </c>
      <c r="B16" s="233">
        <v>1036.724</v>
      </c>
      <c r="C16" s="230">
        <v>472.79900000000004</v>
      </c>
      <c r="D16" s="229">
        <v>0</v>
      </c>
      <c r="E16" s="281">
        <v>0</v>
      </c>
      <c r="F16" s="229">
        <f>SUM(B16:E16)</f>
        <v>1509.523</v>
      </c>
      <c r="G16" s="232">
        <f>F16/$F$9</f>
        <v>0.029796696065559704</v>
      </c>
      <c r="H16" s="233">
        <v>1315.8319999999999</v>
      </c>
      <c r="I16" s="230">
        <v>638.724</v>
      </c>
      <c r="J16" s="229"/>
      <c r="K16" s="281"/>
      <c r="L16" s="229">
        <f>SUM(H16:K16)</f>
        <v>1954.556</v>
      </c>
      <c r="M16" s="405">
        <f>IF(ISERROR(F16/L16-1),"         /0",(F16/L16-1))</f>
        <v>-0.22769007385820628</v>
      </c>
      <c r="N16" s="410">
        <v>21380.202</v>
      </c>
      <c r="O16" s="230">
        <v>6035.161</v>
      </c>
      <c r="P16" s="229"/>
      <c r="Q16" s="281">
        <v>50.477</v>
      </c>
      <c r="R16" s="229">
        <f>SUM(N16:Q16)</f>
        <v>27465.84</v>
      </c>
      <c r="S16" s="425">
        <f>R16/$R$9</f>
        <v>0.048096295978757794</v>
      </c>
      <c r="T16" s="233">
        <v>17755.848</v>
      </c>
      <c r="U16" s="230">
        <v>6058.807000000001</v>
      </c>
      <c r="V16" s="229">
        <v>366.61400000000003</v>
      </c>
      <c r="W16" s="281"/>
      <c r="X16" s="229">
        <f>SUM(T16:W16)</f>
        <v>24181.269000000004</v>
      </c>
      <c r="Y16" s="228">
        <f t="shared" si="1"/>
        <v>0.1358312088583935</v>
      </c>
    </row>
    <row r="17" spans="1:25" ht="19.5" customHeight="1">
      <c r="A17" s="235" t="s">
        <v>266</v>
      </c>
      <c r="B17" s="233">
        <v>746.8370000000001</v>
      </c>
      <c r="C17" s="230">
        <v>317.22100000000006</v>
      </c>
      <c r="D17" s="229">
        <v>0</v>
      </c>
      <c r="E17" s="281">
        <v>0</v>
      </c>
      <c r="F17" s="229">
        <f>SUM(B17:E17)</f>
        <v>1064.0580000000002</v>
      </c>
      <c r="G17" s="232">
        <f>F17/$F$9</f>
        <v>0.02100359704497867</v>
      </c>
      <c r="H17" s="233">
        <v>566.174</v>
      </c>
      <c r="I17" s="230">
        <v>456.128</v>
      </c>
      <c r="J17" s="229">
        <v>0</v>
      </c>
      <c r="K17" s="281">
        <v>0</v>
      </c>
      <c r="L17" s="229">
        <f>SUM(H17:K17)</f>
        <v>1022.3019999999999</v>
      </c>
      <c r="M17" s="405">
        <f t="shared" si="0"/>
        <v>0.0408450731779848</v>
      </c>
      <c r="N17" s="410">
        <v>6085.603</v>
      </c>
      <c r="O17" s="230">
        <v>3610.9500000000007</v>
      </c>
      <c r="P17" s="229">
        <v>0</v>
      </c>
      <c r="Q17" s="281">
        <v>0</v>
      </c>
      <c r="R17" s="229">
        <f>SUM(N17:Q17)</f>
        <v>9696.553</v>
      </c>
      <c r="S17" s="425">
        <f>R17/$R$9</f>
        <v>0.016979938828075598</v>
      </c>
      <c r="T17" s="233">
        <v>5414.330999999998</v>
      </c>
      <c r="U17" s="230">
        <v>3929.806</v>
      </c>
      <c r="V17" s="229">
        <v>2.655</v>
      </c>
      <c r="W17" s="281">
        <v>0</v>
      </c>
      <c r="X17" s="229">
        <f>SUM(T17:W17)</f>
        <v>9346.792</v>
      </c>
      <c r="Y17" s="228">
        <f t="shared" si="1"/>
        <v>0.03742043259334338</v>
      </c>
    </row>
    <row r="18" spans="1:25" ht="19.5" customHeight="1">
      <c r="A18" s="235" t="s">
        <v>317</v>
      </c>
      <c r="B18" s="233">
        <v>0</v>
      </c>
      <c r="C18" s="230">
        <v>0</v>
      </c>
      <c r="D18" s="229">
        <v>515.0699999999999</v>
      </c>
      <c r="E18" s="281">
        <v>317.82</v>
      </c>
      <c r="F18" s="229">
        <f>SUM(B18:E18)</f>
        <v>832.8899999999999</v>
      </c>
      <c r="G18" s="232">
        <f>F18/$F$9</f>
        <v>0.016440537962021128</v>
      </c>
      <c r="H18" s="233"/>
      <c r="I18" s="230"/>
      <c r="J18" s="229">
        <v>939.011</v>
      </c>
      <c r="K18" s="281">
        <v>268.391</v>
      </c>
      <c r="L18" s="229">
        <f>SUM(H18:K18)</f>
        <v>1207.402</v>
      </c>
      <c r="M18" s="405">
        <f t="shared" si="0"/>
        <v>-0.31018003945661854</v>
      </c>
      <c r="N18" s="410"/>
      <c r="O18" s="230"/>
      <c r="P18" s="229">
        <v>13907.242</v>
      </c>
      <c r="Q18" s="281">
        <v>5383.415</v>
      </c>
      <c r="R18" s="229">
        <f>SUM(N18:Q18)</f>
        <v>19290.657</v>
      </c>
      <c r="S18" s="425">
        <f>R18/$R$9</f>
        <v>0.0337804759911474</v>
      </c>
      <c r="T18" s="233"/>
      <c r="U18" s="230"/>
      <c r="V18" s="229">
        <v>7048.348</v>
      </c>
      <c r="W18" s="281">
        <v>3549.509</v>
      </c>
      <c r="X18" s="229">
        <f>SUM(T18:W18)</f>
        <v>10597.857</v>
      </c>
      <c r="Y18" s="228">
        <f t="shared" si="1"/>
        <v>0.8202412997269164</v>
      </c>
    </row>
    <row r="19" spans="1:25" ht="19.5" customHeight="1">
      <c r="A19" s="235" t="s">
        <v>318</v>
      </c>
      <c r="B19" s="233">
        <v>791.759</v>
      </c>
      <c r="C19" s="230">
        <v>0</v>
      </c>
      <c r="D19" s="229">
        <v>0</v>
      </c>
      <c r="E19" s="281">
        <v>0</v>
      </c>
      <c r="F19" s="229">
        <f aca="true" t="shared" si="2" ref="F19:F26">SUM(B19:E19)</f>
        <v>791.759</v>
      </c>
      <c r="G19" s="232">
        <f aca="true" t="shared" si="3" ref="G19:G26">F19/$F$9</f>
        <v>0.015628647115791868</v>
      </c>
      <c r="H19" s="233">
        <v>0</v>
      </c>
      <c r="I19" s="230">
        <v>0</v>
      </c>
      <c r="J19" s="229"/>
      <c r="K19" s="281"/>
      <c r="L19" s="229">
        <f aca="true" t="shared" si="4" ref="L19:L26">SUM(H19:K19)</f>
        <v>0</v>
      </c>
      <c r="M19" s="405" t="str">
        <f aca="true" t="shared" si="5" ref="M19:M26">IF(ISERROR(F19/L19-1),"         /0",(F19/L19-1))</f>
        <v>         /0</v>
      </c>
      <c r="N19" s="410">
        <v>9198.886</v>
      </c>
      <c r="O19" s="230"/>
      <c r="P19" s="229"/>
      <c r="Q19" s="281"/>
      <c r="R19" s="229">
        <f aca="true" t="shared" si="6" ref="R19:R26">SUM(N19:Q19)</f>
        <v>9198.886</v>
      </c>
      <c r="S19" s="425">
        <f aca="true" t="shared" si="7" ref="S19:S26">R19/$R$9</f>
        <v>0.016108458497204214</v>
      </c>
      <c r="T19" s="233">
        <v>5669.413999999999</v>
      </c>
      <c r="U19" s="230">
        <v>0</v>
      </c>
      <c r="V19" s="229"/>
      <c r="W19" s="281"/>
      <c r="X19" s="229">
        <f aca="true" t="shared" si="8" ref="X19:X26">SUM(T19:W19)</f>
        <v>5669.413999999999</v>
      </c>
      <c r="Y19" s="228">
        <f aca="true" t="shared" si="9" ref="Y19:Y26">IF(ISERROR(R19/X19-1),"         /0",IF(R19/X19&gt;5,"  *  ",(R19/X19-1)))</f>
        <v>0.6225461749662315</v>
      </c>
    </row>
    <row r="20" spans="1:25" ht="19.5" customHeight="1">
      <c r="A20" s="235" t="s">
        <v>313</v>
      </c>
      <c r="B20" s="233">
        <v>107.44600000000001</v>
      </c>
      <c r="C20" s="230">
        <v>648.375</v>
      </c>
      <c r="D20" s="229">
        <v>0</v>
      </c>
      <c r="E20" s="281">
        <v>0</v>
      </c>
      <c r="F20" s="229">
        <f t="shared" si="2"/>
        <v>755.821</v>
      </c>
      <c r="G20" s="232">
        <f t="shared" si="3"/>
        <v>0.014919261658793806</v>
      </c>
      <c r="H20" s="233">
        <v>83.116</v>
      </c>
      <c r="I20" s="230">
        <v>579.484</v>
      </c>
      <c r="J20" s="229"/>
      <c r="K20" s="281"/>
      <c r="L20" s="229">
        <f t="shared" si="4"/>
        <v>662.6</v>
      </c>
      <c r="M20" s="405">
        <f t="shared" si="5"/>
        <v>0.14068970721400542</v>
      </c>
      <c r="N20" s="410">
        <v>1008.2550000000002</v>
      </c>
      <c r="O20" s="230">
        <v>5674.0289999999995</v>
      </c>
      <c r="P20" s="229"/>
      <c r="Q20" s="281"/>
      <c r="R20" s="229">
        <f t="shared" si="6"/>
        <v>6682.284</v>
      </c>
      <c r="S20" s="425">
        <f t="shared" si="7"/>
        <v>0.011701557610403233</v>
      </c>
      <c r="T20" s="233">
        <v>1200.4009999999998</v>
      </c>
      <c r="U20" s="230">
        <v>3864.526</v>
      </c>
      <c r="V20" s="229"/>
      <c r="W20" s="281"/>
      <c r="X20" s="229">
        <f t="shared" si="8"/>
        <v>5064.927</v>
      </c>
      <c r="Y20" s="228">
        <f t="shared" si="9"/>
        <v>0.31932483923262867</v>
      </c>
    </row>
    <row r="21" spans="1:25" ht="19.5" customHeight="1">
      <c r="A21" s="235" t="s">
        <v>320</v>
      </c>
      <c r="B21" s="233">
        <v>405.511</v>
      </c>
      <c r="C21" s="230">
        <v>116.021</v>
      </c>
      <c r="D21" s="229">
        <v>0</v>
      </c>
      <c r="E21" s="281">
        <v>0</v>
      </c>
      <c r="F21" s="229">
        <f>SUM(B21:E21)</f>
        <v>521.532</v>
      </c>
      <c r="G21" s="232">
        <f>F21/$F$9</f>
        <v>0.010294596698734292</v>
      </c>
      <c r="H21" s="233">
        <v>388.922</v>
      </c>
      <c r="I21" s="230">
        <v>140.076</v>
      </c>
      <c r="J21" s="229"/>
      <c r="K21" s="281"/>
      <c r="L21" s="229">
        <f>SUM(H21:K21)</f>
        <v>528.998</v>
      </c>
      <c r="M21" s="405">
        <f>IF(ISERROR(F21/L21-1),"         /0",(F21/L21-1))</f>
        <v>-0.014113474909167922</v>
      </c>
      <c r="N21" s="410">
        <v>4346.942</v>
      </c>
      <c r="O21" s="230">
        <v>1544.207</v>
      </c>
      <c r="P21" s="229"/>
      <c r="Q21" s="281"/>
      <c r="R21" s="229">
        <f>SUM(N21:Q21)</f>
        <v>5891.149</v>
      </c>
      <c r="S21" s="425">
        <f>R21/$R$9</f>
        <v>0.010316176237790763</v>
      </c>
      <c r="T21" s="233">
        <v>3907.918</v>
      </c>
      <c r="U21" s="230">
        <v>1835.664</v>
      </c>
      <c r="V21" s="229"/>
      <c r="W21" s="281"/>
      <c r="X21" s="229">
        <f>SUM(T21:W21)</f>
        <v>5743.582</v>
      </c>
      <c r="Y21" s="228">
        <f>IF(ISERROR(R21/X21-1),"         /0",IF(R21/X21&gt;5,"  *  ",(R21/X21-1)))</f>
        <v>0.025692503389000088</v>
      </c>
    </row>
    <row r="22" spans="1:25" ht="19.5" customHeight="1">
      <c r="A22" s="235" t="s">
        <v>288</v>
      </c>
      <c r="B22" s="233">
        <v>160.81</v>
      </c>
      <c r="C22" s="230">
        <v>136.641</v>
      </c>
      <c r="D22" s="229">
        <v>0</v>
      </c>
      <c r="E22" s="281">
        <v>0</v>
      </c>
      <c r="F22" s="229">
        <f t="shared" si="2"/>
        <v>297.451</v>
      </c>
      <c r="G22" s="232">
        <f t="shared" si="3"/>
        <v>0.00587142894901025</v>
      </c>
      <c r="H22" s="233">
        <v>75.104</v>
      </c>
      <c r="I22" s="230">
        <v>94.226</v>
      </c>
      <c r="J22" s="229"/>
      <c r="K22" s="281"/>
      <c r="L22" s="229">
        <f t="shared" si="4"/>
        <v>169.32999999999998</v>
      </c>
      <c r="M22" s="405">
        <f t="shared" si="5"/>
        <v>0.7566349731293927</v>
      </c>
      <c r="N22" s="410">
        <v>1118.4650000000001</v>
      </c>
      <c r="O22" s="230">
        <v>1727.2269999999999</v>
      </c>
      <c r="P22" s="229"/>
      <c r="Q22" s="281"/>
      <c r="R22" s="229">
        <f t="shared" si="6"/>
        <v>2845.692</v>
      </c>
      <c r="S22" s="425">
        <f t="shared" si="7"/>
        <v>0.004983180732735035</v>
      </c>
      <c r="T22" s="233">
        <v>1147.8229999999999</v>
      </c>
      <c r="U22" s="230">
        <v>1021.6979999999999</v>
      </c>
      <c r="V22" s="229"/>
      <c r="W22" s="281"/>
      <c r="X22" s="229">
        <f t="shared" si="8"/>
        <v>2169.5209999999997</v>
      </c>
      <c r="Y22" s="228">
        <f t="shared" si="9"/>
        <v>0.31166833600596644</v>
      </c>
    </row>
    <row r="23" spans="1:25" ht="19.5" customHeight="1">
      <c r="A23" s="235" t="s">
        <v>304</v>
      </c>
      <c r="B23" s="233">
        <v>149.163</v>
      </c>
      <c r="C23" s="230">
        <v>111.168</v>
      </c>
      <c r="D23" s="229">
        <v>0</v>
      </c>
      <c r="E23" s="281">
        <v>0</v>
      </c>
      <c r="F23" s="229">
        <f t="shared" si="2"/>
        <v>260.331</v>
      </c>
      <c r="G23" s="232">
        <f t="shared" si="3"/>
        <v>0.005138711820517623</v>
      </c>
      <c r="H23" s="233">
        <v>138.664</v>
      </c>
      <c r="I23" s="230">
        <v>98.373</v>
      </c>
      <c r="J23" s="229"/>
      <c r="K23" s="281"/>
      <c r="L23" s="229">
        <f t="shared" si="4"/>
        <v>237.03699999999998</v>
      </c>
      <c r="M23" s="405">
        <f t="shared" si="5"/>
        <v>0.09827157785493412</v>
      </c>
      <c r="N23" s="410">
        <v>1270.563</v>
      </c>
      <c r="O23" s="230">
        <v>1379.5459999999998</v>
      </c>
      <c r="P23" s="229"/>
      <c r="Q23" s="281"/>
      <c r="R23" s="229">
        <f t="shared" si="6"/>
        <v>2650.109</v>
      </c>
      <c r="S23" s="425">
        <f t="shared" si="7"/>
        <v>0.0046406891921008005</v>
      </c>
      <c r="T23" s="233">
        <v>1022.7450000000001</v>
      </c>
      <c r="U23" s="230">
        <v>907.695</v>
      </c>
      <c r="V23" s="229"/>
      <c r="W23" s="281"/>
      <c r="X23" s="229">
        <f t="shared" si="8"/>
        <v>1930.44</v>
      </c>
      <c r="Y23" s="228">
        <f t="shared" si="9"/>
        <v>0.37280050144008614</v>
      </c>
    </row>
    <row r="24" spans="1:25" ht="19.5" customHeight="1">
      <c r="A24" s="235" t="s">
        <v>322</v>
      </c>
      <c r="B24" s="233">
        <v>0</v>
      </c>
      <c r="C24" s="230">
        <v>0</v>
      </c>
      <c r="D24" s="229">
        <v>205.159</v>
      </c>
      <c r="E24" s="281">
        <v>0</v>
      </c>
      <c r="F24" s="229">
        <f>SUM(B24:E24)</f>
        <v>205.159</v>
      </c>
      <c r="G24" s="232">
        <f t="shared" si="3"/>
        <v>0.0040496636143431824</v>
      </c>
      <c r="H24" s="233"/>
      <c r="I24" s="230"/>
      <c r="J24" s="229"/>
      <c r="K24" s="281"/>
      <c r="L24" s="229">
        <f>SUM(H24:K24)</f>
        <v>0</v>
      </c>
      <c r="M24" s="405" t="str">
        <f>IF(ISERROR(F24/L24-1),"         /0",(F24/L24-1))</f>
        <v>         /0</v>
      </c>
      <c r="N24" s="410"/>
      <c r="O24" s="230"/>
      <c r="P24" s="229">
        <v>2146.877</v>
      </c>
      <c r="Q24" s="281"/>
      <c r="R24" s="229">
        <f>SUM(N24:Q24)</f>
        <v>2146.877</v>
      </c>
      <c r="S24" s="425">
        <f t="shared" si="7"/>
        <v>0.0037594638147599928</v>
      </c>
      <c r="T24" s="233"/>
      <c r="U24" s="230"/>
      <c r="V24" s="229"/>
      <c r="W24" s="281"/>
      <c r="X24" s="229">
        <f>SUM(T24:W24)</f>
        <v>0</v>
      </c>
      <c r="Y24" s="228" t="str">
        <f>IF(ISERROR(R24/X24-1),"         /0",IF(R24/X24&gt;5,"  *  ",(R24/X24-1)))</f>
        <v>         /0</v>
      </c>
    </row>
    <row r="25" spans="1:25" ht="19.5" customHeight="1">
      <c r="A25" s="235" t="s">
        <v>282</v>
      </c>
      <c r="B25" s="233">
        <v>0</v>
      </c>
      <c r="C25" s="230">
        <v>0</v>
      </c>
      <c r="D25" s="229">
        <v>57.1</v>
      </c>
      <c r="E25" s="281">
        <v>56.7</v>
      </c>
      <c r="F25" s="229">
        <f t="shared" si="2"/>
        <v>113.80000000000001</v>
      </c>
      <c r="G25" s="232">
        <f t="shared" si="3"/>
        <v>0.002246314903622333</v>
      </c>
      <c r="H25" s="233"/>
      <c r="I25" s="230"/>
      <c r="J25" s="229"/>
      <c r="K25" s="281"/>
      <c r="L25" s="229">
        <f t="shared" si="4"/>
        <v>0</v>
      </c>
      <c r="M25" s="405" t="str">
        <f t="shared" si="5"/>
        <v>         /0</v>
      </c>
      <c r="N25" s="410"/>
      <c r="O25" s="230"/>
      <c r="P25" s="229">
        <v>357.283</v>
      </c>
      <c r="Q25" s="281">
        <v>362.08899999999994</v>
      </c>
      <c r="R25" s="229">
        <f t="shared" si="6"/>
        <v>719.372</v>
      </c>
      <c r="S25" s="425">
        <f t="shared" si="7"/>
        <v>0.0012597149270086388</v>
      </c>
      <c r="T25" s="233"/>
      <c r="U25" s="230"/>
      <c r="V25" s="229">
        <v>122.694</v>
      </c>
      <c r="W25" s="281">
        <v>119.96</v>
      </c>
      <c r="X25" s="229">
        <f t="shared" si="8"/>
        <v>242.654</v>
      </c>
      <c r="Y25" s="228">
        <f t="shared" si="9"/>
        <v>1.9645998005390388</v>
      </c>
    </row>
    <row r="26" spans="1:25" ht="19.5" customHeight="1">
      <c r="A26" s="235" t="s">
        <v>319</v>
      </c>
      <c r="B26" s="233">
        <v>74.055</v>
      </c>
      <c r="C26" s="230">
        <v>0</v>
      </c>
      <c r="D26" s="229">
        <v>0</v>
      </c>
      <c r="E26" s="281">
        <v>0</v>
      </c>
      <c r="F26" s="229">
        <f t="shared" si="2"/>
        <v>74.055</v>
      </c>
      <c r="G26" s="232">
        <f t="shared" si="3"/>
        <v>0.0014617825148308598</v>
      </c>
      <c r="H26" s="233"/>
      <c r="I26" s="230"/>
      <c r="J26" s="229"/>
      <c r="K26" s="281"/>
      <c r="L26" s="229">
        <f t="shared" si="4"/>
        <v>0</v>
      </c>
      <c r="M26" s="405" t="str">
        <f t="shared" si="5"/>
        <v>         /0</v>
      </c>
      <c r="N26" s="410">
        <v>74.055</v>
      </c>
      <c r="O26" s="230">
        <v>45.198</v>
      </c>
      <c r="P26" s="229"/>
      <c r="Q26" s="281"/>
      <c r="R26" s="229">
        <f t="shared" si="6"/>
        <v>119.25300000000001</v>
      </c>
      <c r="S26" s="425">
        <f t="shared" si="7"/>
        <v>0.00020882767773914085</v>
      </c>
      <c r="T26" s="233">
        <v>47.82</v>
      </c>
      <c r="U26" s="230"/>
      <c r="V26" s="229"/>
      <c r="W26" s="281"/>
      <c r="X26" s="229">
        <f t="shared" si="8"/>
        <v>47.82</v>
      </c>
      <c r="Y26" s="228">
        <f t="shared" si="9"/>
        <v>1.4937892095357594</v>
      </c>
    </row>
    <row r="27" spans="1:25" ht="19.5" customHeight="1">
      <c r="A27" s="235" t="s">
        <v>299</v>
      </c>
      <c r="B27" s="233">
        <v>60.559</v>
      </c>
      <c r="C27" s="230">
        <v>2.5140000000000002</v>
      </c>
      <c r="D27" s="229">
        <v>0</v>
      </c>
      <c r="E27" s="281">
        <v>0</v>
      </c>
      <c r="F27" s="229">
        <f>SUM(B27:E27)</f>
        <v>63.073</v>
      </c>
      <c r="G27" s="232">
        <f>F27/$F$9</f>
        <v>0.0012450072048872706</v>
      </c>
      <c r="H27" s="233">
        <v>117.664</v>
      </c>
      <c r="I27" s="230">
        <v>19.701999999999998</v>
      </c>
      <c r="J27" s="229"/>
      <c r="K27" s="281"/>
      <c r="L27" s="229">
        <f>SUM(H27:K27)</f>
        <v>137.36599999999999</v>
      </c>
      <c r="M27" s="405">
        <f t="shared" si="0"/>
        <v>-0.5408398002416901</v>
      </c>
      <c r="N27" s="410">
        <v>684.6290000000001</v>
      </c>
      <c r="O27" s="230">
        <v>47.708999999999996</v>
      </c>
      <c r="P27" s="229"/>
      <c r="Q27" s="281"/>
      <c r="R27" s="229">
        <f>SUM(N27:Q27)</f>
        <v>732.3380000000001</v>
      </c>
      <c r="S27" s="425">
        <f>R27/$R$9</f>
        <v>0.0012824200972732503</v>
      </c>
      <c r="T27" s="233">
        <v>936.2280000000001</v>
      </c>
      <c r="U27" s="230">
        <v>156.639</v>
      </c>
      <c r="V27" s="229"/>
      <c r="W27" s="281"/>
      <c r="X27" s="229">
        <f>SUM(T27:W27)</f>
        <v>1092.8670000000002</v>
      </c>
      <c r="Y27" s="228">
        <f aca="true" t="shared" si="10" ref="Y27:Y32">IF(ISERROR(R27/X27-1),"         /0",IF(R27/X27&gt;5,"  *  ",(R27/X27-1)))</f>
        <v>-0.32989284148940357</v>
      </c>
    </row>
    <row r="28" spans="1:25" ht="19.5" customHeight="1" thickBot="1">
      <c r="A28" s="235" t="s">
        <v>279</v>
      </c>
      <c r="B28" s="233">
        <v>34.205</v>
      </c>
      <c r="C28" s="230">
        <v>20.019000000000002</v>
      </c>
      <c r="D28" s="229">
        <v>0.022</v>
      </c>
      <c r="E28" s="281">
        <v>0.011</v>
      </c>
      <c r="F28" s="229">
        <f>SUM(B28:E28)</f>
        <v>54.257000000000005</v>
      </c>
      <c r="G28" s="232">
        <f>F28/$F$9</f>
        <v>0.0010709868868702716</v>
      </c>
      <c r="H28" s="233">
        <v>62.543000000000006</v>
      </c>
      <c r="I28" s="230">
        <v>65.673</v>
      </c>
      <c r="J28" s="229">
        <v>214.359</v>
      </c>
      <c r="K28" s="281">
        <v>102.17099999999999</v>
      </c>
      <c r="L28" s="229">
        <f>SUM(H28:K28)</f>
        <v>444.74600000000004</v>
      </c>
      <c r="M28" s="405">
        <f t="shared" si="0"/>
        <v>-0.8780045239305132</v>
      </c>
      <c r="N28" s="410">
        <v>766.8000000000001</v>
      </c>
      <c r="O28" s="230">
        <v>502.99</v>
      </c>
      <c r="P28" s="229">
        <v>97.744</v>
      </c>
      <c r="Q28" s="281">
        <v>0.46499999999999997</v>
      </c>
      <c r="R28" s="229">
        <f>SUM(N28:Q28)</f>
        <v>1367.9989999999998</v>
      </c>
      <c r="S28" s="425">
        <f>R28/$R$9</f>
        <v>0.0023955460602204295</v>
      </c>
      <c r="T28" s="233">
        <v>995.202</v>
      </c>
      <c r="U28" s="230">
        <v>704.2369999999999</v>
      </c>
      <c r="V28" s="229">
        <v>14718.419999999998</v>
      </c>
      <c r="W28" s="281">
        <v>4945.919</v>
      </c>
      <c r="X28" s="229">
        <f>SUM(T28:W28)</f>
        <v>21363.778</v>
      </c>
      <c r="Y28" s="228">
        <f t="shared" si="10"/>
        <v>-0.9359664287842722</v>
      </c>
    </row>
    <row r="29" spans="1:25" s="236" customFormat="1" ht="19.5" customHeight="1">
      <c r="A29" s="243" t="s">
        <v>60</v>
      </c>
      <c r="B29" s="240">
        <f>SUM(B30:B45)</f>
        <v>3654.0000000000005</v>
      </c>
      <c r="C29" s="239">
        <f>SUM(C30:C45)</f>
        <v>5794.986000000001</v>
      </c>
      <c r="D29" s="238">
        <f>SUM(D30:D45)</f>
        <v>142.593</v>
      </c>
      <c r="E29" s="310">
        <f>SUM(E30:E45)</f>
        <v>434.624</v>
      </c>
      <c r="F29" s="238">
        <f>SUM(B29:E29)</f>
        <v>10026.203000000001</v>
      </c>
      <c r="G29" s="241">
        <f>F29/$F$9</f>
        <v>0.19790869266821567</v>
      </c>
      <c r="H29" s="240">
        <f>SUM(H30:H45)</f>
        <v>3787.370000000001</v>
      </c>
      <c r="I29" s="239">
        <f>SUM(I30:I45)</f>
        <v>4951.774000000001</v>
      </c>
      <c r="J29" s="238">
        <f>SUM(J30:J45)</f>
        <v>32.909</v>
      </c>
      <c r="K29" s="310">
        <f>SUM(K30:K45)</f>
        <v>318.425</v>
      </c>
      <c r="L29" s="238">
        <f>SUM(H29:K29)</f>
        <v>9090.478000000001</v>
      </c>
      <c r="M29" s="404">
        <f t="shared" si="0"/>
        <v>0.10293463116020973</v>
      </c>
      <c r="N29" s="409">
        <f>SUM(N30:N45)</f>
        <v>43319.91500000001</v>
      </c>
      <c r="O29" s="239">
        <f>SUM(O30:O45)</f>
        <v>62801.007000000005</v>
      </c>
      <c r="P29" s="238">
        <f>SUM(P30:P45)</f>
        <v>569.321</v>
      </c>
      <c r="Q29" s="310">
        <f>SUM(Q30:Q45)</f>
        <v>4965.843999999999</v>
      </c>
      <c r="R29" s="238">
        <f>SUM(N29:Q29)</f>
        <v>111656.08700000001</v>
      </c>
      <c r="S29" s="424">
        <f>R29/$R$9</f>
        <v>0.1955244845299445</v>
      </c>
      <c r="T29" s="240">
        <f>SUM(T30:T45)</f>
        <v>38001.099</v>
      </c>
      <c r="U29" s="239">
        <f>SUM(U30:U45)</f>
        <v>56661.23200000001</v>
      </c>
      <c r="V29" s="238">
        <f>SUM(V30:V45)</f>
        <v>86.668</v>
      </c>
      <c r="W29" s="310">
        <f>SUM(W30:W45)</f>
        <v>4885.837</v>
      </c>
      <c r="X29" s="238">
        <f>SUM(T29:W29)</f>
        <v>99634.83600000001</v>
      </c>
      <c r="Y29" s="237">
        <f t="shared" si="10"/>
        <v>0.12065309165561322</v>
      </c>
    </row>
    <row r="30" spans="1:25" ht="19.5" customHeight="1">
      <c r="A30" s="250" t="s">
        <v>287</v>
      </c>
      <c r="B30" s="247">
        <v>1050.511</v>
      </c>
      <c r="C30" s="245">
        <v>1349.3829999999998</v>
      </c>
      <c r="D30" s="246">
        <v>0</v>
      </c>
      <c r="E30" s="293">
        <v>0</v>
      </c>
      <c r="F30" s="246">
        <f>SUM(B30:E30)</f>
        <v>2399.894</v>
      </c>
      <c r="G30" s="248">
        <f>F30/$F$9</f>
        <v>0.047371859923671475</v>
      </c>
      <c r="H30" s="247">
        <v>1496.4320000000002</v>
      </c>
      <c r="I30" s="245">
        <v>1378.967</v>
      </c>
      <c r="J30" s="246"/>
      <c r="K30" s="245"/>
      <c r="L30" s="246">
        <f>SUM(H30:K30)</f>
        <v>2875.3990000000003</v>
      </c>
      <c r="M30" s="406">
        <f t="shared" si="0"/>
        <v>-0.16537009298535632</v>
      </c>
      <c r="N30" s="411">
        <v>13497.506000000003</v>
      </c>
      <c r="O30" s="245">
        <v>15167.629999999997</v>
      </c>
      <c r="P30" s="246"/>
      <c r="Q30" s="245"/>
      <c r="R30" s="246">
        <f>SUM(N30:Q30)</f>
        <v>28665.136</v>
      </c>
      <c r="S30" s="426">
        <f>R30/$R$9</f>
        <v>0.05019642091147932</v>
      </c>
      <c r="T30" s="247">
        <v>11801.497999999992</v>
      </c>
      <c r="U30" s="245">
        <v>12379.973999999997</v>
      </c>
      <c r="V30" s="246"/>
      <c r="W30" s="293"/>
      <c r="X30" s="246">
        <f>SUM(T30:W30)</f>
        <v>24181.471999999987</v>
      </c>
      <c r="Y30" s="244">
        <f t="shared" si="10"/>
        <v>0.18541733108720648</v>
      </c>
    </row>
    <row r="31" spans="1:25" ht="19.5" customHeight="1">
      <c r="A31" s="250" t="s">
        <v>266</v>
      </c>
      <c r="B31" s="247">
        <v>1313.317</v>
      </c>
      <c r="C31" s="245">
        <v>1001.7700000000002</v>
      </c>
      <c r="D31" s="246">
        <v>0</v>
      </c>
      <c r="E31" s="293">
        <v>0</v>
      </c>
      <c r="F31" s="246">
        <f>SUM(B31:E31)</f>
        <v>2315.0870000000004</v>
      </c>
      <c r="G31" s="248">
        <f>F31/$F$9</f>
        <v>0.04569784210265656</v>
      </c>
      <c r="H31" s="247">
        <v>985.6429999999999</v>
      </c>
      <c r="I31" s="245">
        <v>907.212</v>
      </c>
      <c r="J31" s="246">
        <v>0</v>
      </c>
      <c r="K31" s="245"/>
      <c r="L31" s="246">
        <f>SUM(H31:K31)</f>
        <v>1892.855</v>
      </c>
      <c r="M31" s="406">
        <f t="shared" si="0"/>
        <v>0.22306621479194155</v>
      </c>
      <c r="N31" s="411">
        <v>15852.464000000002</v>
      </c>
      <c r="O31" s="245">
        <v>11582.091000000006</v>
      </c>
      <c r="P31" s="246">
        <v>0</v>
      </c>
      <c r="Q31" s="245">
        <v>0</v>
      </c>
      <c r="R31" s="246">
        <f>SUM(N31:Q31)</f>
        <v>27434.555000000008</v>
      </c>
      <c r="S31" s="426">
        <f>R31/$R$9</f>
        <v>0.04804151183162467</v>
      </c>
      <c r="T31" s="247">
        <v>9236.940999999999</v>
      </c>
      <c r="U31" s="245">
        <v>8865.592000000002</v>
      </c>
      <c r="V31" s="246">
        <v>11.084</v>
      </c>
      <c r="W31" s="245">
        <v>9.764999999999999</v>
      </c>
      <c r="X31" s="246">
        <f>SUM(T31:W31)</f>
        <v>18123.382</v>
      </c>
      <c r="Y31" s="244">
        <f t="shared" si="10"/>
        <v>0.5137657529924606</v>
      </c>
    </row>
    <row r="32" spans="1:25" ht="19.5" customHeight="1">
      <c r="A32" s="250" t="s">
        <v>286</v>
      </c>
      <c r="B32" s="247">
        <v>132.83100000000002</v>
      </c>
      <c r="C32" s="245">
        <v>1317.979</v>
      </c>
      <c r="D32" s="246">
        <v>0</v>
      </c>
      <c r="E32" s="293">
        <v>0</v>
      </c>
      <c r="F32" s="246">
        <f>SUM(B32:E32)</f>
        <v>1450.81</v>
      </c>
      <c r="G32" s="248">
        <f>F32/$F$9</f>
        <v>0.02863775154063547</v>
      </c>
      <c r="H32" s="247">
        <v>51.789</v>
      </c>
      <c r="I32" s="245">
        <v>886.4140000000001</v>
      </c>
      <c r="J32" s="246"/>
      <c r="K32" s="245"/>
      <c r="L32" s="246">
        <f>SUM(H32:K32)</f>
        <v>938.2030000000001</v>
      </c>
      <c r="M32" s="406">
        <f t="shared" si="0"/>
        <v>0.5463710945285827</v>
      </c>
      <c r="N32" s="411">
        <v>280.317</v>
      </c>
      <c r="O32" s="245">
        <v>12582.934</v>
      </c>
      <c r="P32" s="246"/>
      <c r="Q32" s="245"/>
      <c r="R32" s="246">
        <f>SUM(N32:Q32)</f>
        <v>12863.251</v>
      </c>
      <c r="S32" s="426">
        <f>R32/$R$9</f>
        <v>0.022525243260175264</v>
      </c>
      <c r="T32" s="247">
        <v>99.072</v>
      </c>
      <c r="U32" s="245">
        <v>15040.835000000003</v>
      </c>
      <c r="V32" s="246"/>
      <c r="W32" s="245"/>
      <c r="X32" s="246">
        <f>SUM(T32:W32)</f>
        <v>15139.907000000003</v>
      </c>
      <c r="Y32" s="244">
        <f t="shared" si="10"/>
        <v>-0.15037450362145566</v>
      </c>
    </row>
    <row r="33" spans="1:25" ht="19.5" customHeight="1">
      <c r="A33" s="250" t="s">
        <v>301</v>
      </c>
      <c r="B33" s="247">
        <v>157.931</v>
      </c>
      <c r="C33" s="245">
        <v>445.27</v>
      </c>
      <c r="D33" s="246">
        <v>0</v>
      </c>
      <c r="E33" s="293">
        <v>0</v>
      </c>
      <c r="F33" s="246">
        <f aca="true" t="shared" si="11" ref="F33:F39">SUM(B33:E33)</f>
        <v>603.201</v>
      </c>
      <c r="G33" s="248">
        <f aca="true" t="shared" si="12" ref="G33:G39">F33/$F$9</f>
        <v>0.011906673077151975</v>
      </c>
      <c r="H33" s="247">
        <v>117.263</v>
      </c>
      <c r="I33" s="245">
        <v>235.505</v>
      </c>
      <c r="J33" s="246"/>
      <c r="K33" s="245"/>
      <c r="L33" s="246">
        <f aca="true" t="shared" si="13" ref="L33:L39">SUM(H33:K33)</f>
        <v>352.76800000000003</v>
      </c>
      <c r="M33" s="406">
        <f aca="true" t="shared" si="14" ref="M33:M39">IF(ISERROR(F33/L33-1),"         /0",(F33/L33-1))</f>
        <v>0.7099084951015964</v>
      </c>
      <c r="N33" s="411">
        <v>2016.3559999999998</v>
      </c>
      <c r="O33" s="245">
        <v>3508.754</v>
      </c>
      <c r="P33" s="246"/>
      <c r="Q33" s="245"/>
      <c r="R33" s="246">
        <f aca="true" t="shared" si="15" ref="R33:R39">SUM(N33:Q33)</f>
        <v>5525.11</v>
      </c>
      <c r="S33" s="426">
        <f aca="true" t="shared" si="16" ref="S33:S39">R33/$R$9</f>
        <v>0.009675193836241472</v>
      </c>
      <c r="T33" s="247">
        <v>1335.4429999999998</v>
      </c>
      <c r="U33" s="245">
        <v>1803.038</v>
      </c>
      <c r="V33" s="246"/>
      <c r="W33" s="245"/>
      <c r="X33" s="246">
        <f aca="true" t="shared" si="17" ref="X33:X39">SUM(T33:W33)</f>
        <v>3138.4809999999998</v>
      </c>
      <c r="Y33" s="244">
        <f aca="true" t="shared" si="18" ref="Y33:Y39">IF(ISERROR(R33/X33-1),"         /0",IF(R33/X33&gt;5,"  *  ",(R33/X33-1)))</f>
        <v>0.7604407992273969</v>
      </c>
    </row>
    <row r="34" spans="1:25" ht="19.5" customHeight="1">
      <c r="A34" s="250" t="s">
        <v>316</v>
      </c>
      <c r="B34" s="247">
        <v>302.933</v>
      </c>
      <c r="C34" s="245">
        <v>166.1</v>
      </c>
      <c r="D34" s="246">
        <v>0</v>
      </c>
      <c r="E34" s="293">
        <v>0</v>
      </c>
      <c r="F34" s="246">
        <f t="shared" si="11"/>
        <v>469.033</v>
      </c>
      <c r="G34" s="248">
        <f t="shared" si="12"/>
        <v>0.00925831123190416</v>
      </c>
      <c r="H34" s="247">
        <v>301.878</v>
      </c>
      <c r="I34" s="245">
        <v>133.851</v>
      </c>
      <c r="J34" s="246"/>
      <c r="K34" s="245"/>
      <c r="L34" s="246">
        <f t="shared" si="13"/>
        <v>435.729</v>
      </c>
      <c r="M34" s="406">
        <f t="shared" si="14"/>
        <v>0.07643282866185186</v>
      </c>
      <c r="N34" s="411">
        <v>3902.191</v>
      </c>
      <c r="O34" s="245">
        <v>1540.525</v>
      </c>
      <c r="P34" s="246"/>
      <c r="Q34" s="245"/>
      <c r="R34" s="246">
        <f t="shared" si="15"/>
        <v>5442.716</v>
      </c>
      <c r="S34" s="426">
        <f t="shared" si="16"/>
        <v>0.009530911112287873</v>
      </c>
      <c r="T34" s="247">
        <v>1632.7740000000001</v>
      </c>
      <c r="U34" s="245">
        <v>662.398</v>
      </c>
      <c r="V34" s="246"/>
      <c r="W34" s="245"/>
      <c r="X34" s="246">
        <f t="shared" si="17"/>
        <v>2295.172</v>
      </c>
      <c r="Y34" s="244">
        <f t="shared" si="18"/>
        <v>1.371376088589439</v>
      </c>
    </row>
    <row r="35" spans="1:25" ht="19.5" customHeight="1">
      <c r="A35" s="250" t="s">
        <v>313</v>
      </c>
      <c r="B35" s="247">
        <v>0</v>
      </c>
      <c r="C35" s="245">
        <v>394.976</v>
      </c>
      <c r="D35" s="246">
        <v>0</v>
      </c>
      <c r="E35" s="293">
        <v>0</v>
      </c>
      <c r="F35" s="246">
        <f t="shared" si="11"/>
        <v>394.976</v>
      </c>
      <c r="G35" s="248">
        <f t="shared" si="12"/>
        <v>0.00779648923877974</v>
      </c>
      <c r="H35" s="247">
        <v>0</v>
      </c>
      <c r="I35" s="245">
        <v>283.034</v>
      </c>
      <c r="J35" s="246"/>
      <c r="K35" s="245"/>
      <c r="L35" s="246">
        <f t="shared" si="13"/>
        <v>283.034</v>
      </c>
      <c r="M35" s="406">
        <f t="shared" si="14"/>
        <v>0.3955072535455104</v>
      </c>
      <c r="N35" s="411">
        <v>0</v>
      </c>
      <c r="O35" s="245">
        <v>3733.954</v>
      </c>
      <c r="P35" s="246"/>
      <c r="Q35" s="245"/>
      <c r="R35" s="246">
        <f t="shared" si="15"/>
        <v>3733.954</v>
      </c>
      <c r="S35" s="426">
        <f t="shared" si="16"/>
        <v>0.0065386442488220495</v>
      </c>
      <c r="T35" s="247">
        <v>1195.508</v>
      </c>
      <c r="U35" s="245">
        <v>3467.7980000000002</v>
      </c>
      <c r="V35" s="246"/>
      <c r="W35" s="245"/>
      <c r="X35" s="246">
        <f t="shared" si="17"/>
        <v>4663.3060000000005</v>
      </c>
      <c r="Y35" s="244">
        <f t="shared" si="18"/>
        <v>-0.1992903746826823</v>
      </c>
    </row>
    <row r="36" spans="1:25" ht="19.5" customHeight="1">
      <c r="A36" s="250" t="s">
        <v>281</v>
      </c>
      <c r="B36" s="247">
        <v>173.51</v>
      </c>
      <c r="C36" s="245">
        <v>204.442</v>
      </c>
      <c r="D36" s="246">
        <v>0</v>
      </c>
      <c r="E36" s="293">
        <v>0</v>
      </c>
      <c r="F36" s="246">
        <f t="shared" si="11"/>
        <v>377.952</v>
      </c>
      <c r="G36" s="248">
        <f t="shared" si="12"/>
        <v>0.007460450003988294</v>
      </c>
      <c r="H36" s="247">
        <v>351.038</v>
      </c>
      <c r="I36" s="245">
        <v>213.12199999999999</v>
      </c>
      <c r="J36" s="246"/>
      <c r="K36" s="245"/>
      <c r="L36" s="246">
        <f t="shared" si="13"/>
        <v>564.16</v>
      </c>
      <c r="M36" s="406">
        <f t="shared" si="14"/>
        <v>-0.33006239364719225</v>
      </c>
      <c r="N36" s="411">
        <v>2486.1749999999997</v>
      </c>
      <c r="O36" s="245">
        <v>2489.979</v>
      </c>
      <c r="P36" s="246"/>
      <c r="Q36" s="245"/>
      <c r="R36" s="246">
        <f t="shared" si="15"/>
        <v>4976.1539999999995</v>
      </c>
      <c r="S36" s="426">
        <f t="shared" si="16"/>
        <v>0.008713899724890246</v>
      </c>
      <c r="T36" s="247">
        <v>6004.706000000001</v>
      </c>
      <c r="U36" s="245">
        <v>4125.884</v>
      </c>
      <c r="V36" s="246"/>
      <c r="W36" s="245"/>
      <c r="X36" s="246">
        <f t="shared" si="17"/>
        <v>10130.59</v>
      </c>
      <c r="Y36" s="244">
        <f t="shared" si="18"/>
        <v>-0.5087991913600294</v>
      </c>
    </row>
    <row r="37" spans="1:25" ht="19.5" customHeight="1">
      <c r="A37" s="250" t="s">
        <v>289</v>
      </c>
      <c r="B37" s="247">
        <v>102.136</v>
      </c>
      <c r="C37" s="245">
        <v>237.24699999999999</v>
      </c>
      <c r="D37" s="246">
        <v>0</v>
      </c>
      <c r="E37" s="293">
        <v>0</v>
      </c>
      <c r="F37" s="246">
        <f t="shared" si="11"/>
        <v>339.383</v>
      </c>
      <c r="G37" s="248">
        <f t="shared" si="12"/>
        <v>0.006699130851810704</v>
      </c>
      <c r="H37" s="247">
        <v>139.08</v>
      </c>
      <c r="I37" s="245">
        <v>214.714</v>
      </c>
      <c r="J37" s="246"/>
      <c r="K37" s="245"/>
      <c r="L37" s="246">
        <f t="shared" si="13"/>
        <v>353.794</v>
      </c>
      <c r="M37" s="406">
        <f t="shared" si="14"/>
        <v>-0.040732742782523146</v>
      </c>
      <c r="N37" s="411">
        <v>1088.7790000000002</v>
      </c>
      <c r="O37" s="245">
        <v>3026.7919999999995</v>
      </c>
      <c r="P37" s="246"/>
      <c r="Q37" s="245"/>
      <c r="R37" s="246">
        <f t="shared" si="15"/>
        <v>4115.571</v>
      </c>
      <c r="S37" s="426">
        <f t="shared" si="16"/>
        <v>0.007206905775959963</v>
      </c>
      <c r="T37" s="247">
        <v>1079.3849999999998</v>
      </c>
      <c r="U37" s="245">
        <v>2275.29</v>
      </c>
      <c r="V37" s="246">
        <v>0</v>
      </c>
      <c r="W37" s="245">
        <v>0.03</v>
      </c>
      <c r="X37" s="246">
        <f t="shared" si="17"/>
        <v>3354.705</v>
      </c>
      <c r="Y37" s="244">
        <f t="shared" si="18"/>
        <v>0.22680563566692147</v>
      </c>
    </row>
    <row r="38" spans="1:25" ht="19.5" customHeight="1">
      <c r="A38" s="250" t="s">
        <v>293</v>
      </c>
      <c r="B38" s="247">
        <v>167.78</v>
      </c>
      <c r="C38" s="245">
        <v>150.58300000000003</v>
      </c>
      <c r="D38" s="246">
        <v>0</v>
      </c>
      <c r="E38" s="293">
        <v>0</v>
      </c>
      <c r="F38" s="246">
        <f t="shared" si="11"/>
        <v>318.36300000000006</v>
      </c>
      <c r="G38" s="248">
        <f t="shared" si="12"/>
        <v>0.00628421398648433</v>
      </c>
      <c r="H38" s="247">
        <v>87.255</v>
      </c>
      <c r="I38" s="245">
        <v>74.627</v>
      </c>
      <c r="J38" s="246"/>
      <c r="K38" s="245"/>
      <c r="L38" s="246">
        <f t="shared" si="13"/>
        <v>161.882</v>
      </c>
      <c r="M38" s="406">
        <f t="shared" si="14"/>
        <v>0.9666361917940232</v>
      </c>
      <c r="N38" s="411">
        <v>1137.118</v>
      </c>
      <c r="O38" s="245">
        <v>867.1930000000001</v>
      </c>
      <c r="P38" s="246">
        <v>0</v>
      </c>
      <c r="Q38" s="245">
        <v>0</v>
      </c>
      <c r="R38" s="246">
        <f t="shared" si="15"/>
        <v>2004.3110000000001</v>
      </c>
      <c r="S38" s="426">
        <f t="shared" si="16"/>
        <v>0.0035098120097357306</v>
      </c>
      <c r="T38" s="247">
        <v>1236.3909999999994</v>
      </c>
      <c r="U38" s="245">
        <v>1108.2369999999999</v>
      </c>
      <c r="V38" s="246"/>
      <c r="W38" s="245"/>
      <c r="X38" s="246">
        <f t="shared" si="17"/>
        <v>2344.6279999999992</v>
      </c>
      <c r="Y38" s="244">
        <f t="shared" si="18"/>
        <v>-0.14514754579404465</v>
      </c>
    </row>
    <row r="39" spans="1:25" ht="19.5" customHeight="1">
      <c r="A39" s="250" t="s">
        <v>312</v>
      </c>
      <c r="B39" s="247">
        <v>0</v>
      </c>
      <c r="C39" s="245">
        <v>312.666</v>
      </c>
      <c r="D39" s="246">
        <v>0</v>
      </c>
      <c r="E39" s="293">
        <v>0</v>
      </c>
      <c r="F39" s="246">
        <f t="shared" si="11"/>
        <v>312.666</v>
      </c>
      <c r="G39" s="248">
        <f t="shared" si="12"/>
        <v>0.006171760067275749</v>
      </c>
      <c r="H39" s="247"/>
      <c r="I39" s="245">
        <v>166.807</v>
      </c>
      <c r="J39" s="246"/>
      <c r="K39" s="245"/>
      <c r="L39" s="246">
        <f t="shared" si="13"/>
        <v>166.807</v>
      </c>
      <c r="M39" s="406">
        <f t="shared" si="14"/>
        <v>0.8744177402626989</v>
      </c>
      <c r="N39" s="411"/>
      <c r="O39" s="245">
        <v>3646.1929999999998</v>
      </c>
      <c r="P39" s="246"/>
      <c r="Q39" s="245"/>
      <c r="R39" s="246">
        <f t="shared" si="15"/>
        <v>3646.1929999999998</v>
      </c>
      <c r="S39" s="426">
        <f t="shared" si="16"/>
        <v>0.00638496320242435</v>
      </c>
      <c r="T39" s="247"/>
      <c r="U39" s="245">
        <v>2909.83</v>
      </c>
      <c r="V39" s="246"/>
      <c r="W39" s="245"/>
      <c r="X39" s="246">
        <f t="shared" si="17"/>
        <v>2909.83</v>
      </c>
      <c r="Y39" s="244">
        <f t="shared" si="18"/>
        <v>0.2530604880697498</v>
      </c>
    </row>
    <row r="40" spans="1:25" ht="19.5" customHeight="1">
      <c r="A40" s="250" t="s">
        <v>315</v>
      </c>
      <c r="B40" s="247">
        <v>0</v>
      </c>
      <c r="C40" s="245">
        <v>0</v>
      </c>
      <c r="D40" s="246">
        <v>0</v>
      </c>
      <c r="E40" s="293">
        <v>235.96700000000004</v>
      </c>
      <c r="F40" s="246">
        <f>SUM(B40:E40)</f>
        <v>235.96700000000004</v>
      </c>
      <c r="G40" s="248">
        <f>F40/$F$9</f>
        <v>0.004657787248357215</v>
      </c>
      <c r="H40" s="247"/>
      <c r="I40" s="245"/>
      <c r="J40" s="246">
        <v>32.909</v>
      </c>
      <c r="K40" s="245">
        <v>215.303</v>
      </c>
      <c r="L40" s="246">
        <f>SUM(H40:K40)</f>
        <v>248.212</v>
      </c>
      <c r="M40" s="406">
        <f t="shared" si="0"/>
        <v>-0.049332828388635286</v>
      </c>
      <c r="N40" s="411"/>
      <c r="O40" s="245"/>
      <c r="P40" s="246">
        <v>24.497</v>
      </c>
      <c r="Q40" s="245">
        <v>2932.5049999999997</v>
      </c>
      <c r="R40" s="246">
        <f>SUM(N40:Q40)</f>
        <v>2957.0019999999995</v>
      </c>
      <c r="S40" s="426">
        <f>R40/$R$9</f>
        <v>0.005178099173437941</v>
      </c>
      <c r="T40" s="247"/>
      <c r="U40" s="245">
        <v>21.593</v>
      </c>
      <c r="V40" s="246">
        <v>32.909</v>
      </c>
      <c r="W40" s="245">
        <v>1610.5500000000006</v>
      </c>
      <c r="X40" s="246">
        <f>SUM(T40:W40)</f>
        <v>1665.0520000000006</v>
      </c>
      <c r="Y40" s="244">
        <f aca="true" t="shared" si="19" ref="Y40:Y45">IF(ISERROR(R40/X40-1),"         /0",IF(R40/X40&gt;5,"  *  ",(R40/X40-1)))</f>
        <v>0.7759217129555103</v>
      </c>
    </row>
    <row r="41" spans="1:25" ht="19.5" customHeight="1">
      <c r="A41" s="250" t="s">
        <v>311</v>
      </c>
      <c r="B41" s="247">
        <v>0</v>
      </c>
      <c r="C41" s="245">
        <v>0</v>
      </c>
      <c r="D41" s="246">
        <v>118.759</v>
      </c>
      <c r="E41" s="293">
        <v>103.961</v>
      </c>
      <c r="F41" s="246">
        <f>SUM(B41:E41)</f>
        <v>222.72</v>
      </c>
      <c r="G41" s="248">
        <f>F41/$F$9</f>
        <v>0.004396302770955764</v>
      </c>
      <c r="H41" s="247"/>
      <c r="I41" s="245"/>
      <c r="J41" s="246"/>
      <c r="K41" s="245">
        <v>1</v>
      </c>
      <c r="L41" s="246">
        <f>SUM(H41:K41)</f>
        <v>1</v>
      </c>
      <c r="M41" s="406" t="s">
        <v>50</v>
      </c>
      <c r="N41" s="411"/>
      <c r="O41" s="245"/>
      <c r="P41" s="246">
        <v>308.39099999999996</v>
      </c>
      <c r="Q41" s="245">
        <v>838.7429999999998</v>
      </c>
      <c r="R41" s="246">
        <f>SUM(N41:Q41)</f>
        <v>1147.1339999999998</v>
      </c>
      <c r="S41" s="426">
        <f>R41/$R$9</f>
        <v>0.0020087824144936523</v>
      </c>
      <c r="T41" s="247"/>
      <c r="U41" s="245"/>
      <c r="V41" s="246">
        <v>7.929</v>
      </c>
      <c r="W41" s="245">
        <v>2535.162</v>
      </c>
      <c r="X41" s="246">
        <f>SUM(T41:W41)</f>
        <v>2543.091</v>
      </c>
      <c r="Y41" s="244">
        <f t="shared" si="19"/>
        <v>-0.5489213716693584</v>
      </c>
    </row>
    <row r="42" spans="1:25" ht="19.5" customHeight="1">
      <c r="A42" s="250" t="s">
        <v>303</v>
      </c>
      <c r="B42" s="247">
        <v>73.646</v>
      </c>
      <c r="C42" s="245">
        <v>51.488</v>
      </c>
      <c r="D42" s="246">
        <v>0</v>
      </c>
      <c r="E42" s="293">
        <v>0</v>
      </c>
      <c r="F42" s="246">
        <f>SUM(B42:E42)</f>
        <v>125.134</v>
      </c>
      <c r="G42" s="248">
        <f>F42/$F$9</f>
        <v>0.0024700383932326625</v>
      </c>
      <c r="H42" s="247">
        <v>46.748</v>
      </c>
      <c r="I42" s="245">
        <v>86.44000000000001</v>
      </c>
      <c r="J42" s="246"/>
      <c r="K42" s="245"/>
      <c r="L42" s="246">
        <f>SUM(H42:K42)</f>
        <v>133.18800000000002</v>
      </c>
      <c r="M42" s="406">
        <f t="shared" si="0"/>
        <v>-0.060470913295492146</v>
      </c>
      <c r="N42" s="411">
        <v>1098.07</v>
      </c>
      <c r="O42" s="245">
        <v>579.3679999999999</v>
      </c>
      <c r="P42" s="246"/>
      <c r="Q42" s="245"/>
      <c r="R42" s="246">
        <f>SUM(N42:Q42)</f>
        <v>1677.4379999999999</v>
      </c>
      <c r="S42" s="426">
        <f>R42/$R$9</f>
        <v>0.002937414422206476</v>
      </c>
      <c r="T42" s="247">
        <v>1024.7470000000003</v>
      </c>
      <c r="U42" s="245">
        <v>824.3360000000002</v>
      </c>
      <c r="V42" s="246"/>
      <c r="W42" s="245"/>
      <c r="X42" s="246">
        <f>SUM(T42:W42)</f>
        <v>1849.0830000000005</v>
      </c>
      <c r="Y42" s="244">
        <f t="shared" si="19"/>
        <v>-0.0928270932132309</v>
      </c>
    </row>
    <row r="43" spans="1:25" ht="19.5" customHeight="1">
      <c r="A43" s="250" t="s">
        <v>296</v>
      </c>
      <c r="B43" s="247">
        <v>74.678</v>
      </c>
      <c r="C43" s="245">
        <v>36.33</v>
      </c>
      <c r="D43" s="246">
        <v>0</v>
      </c>
      <c r="E43" s="293">
        <v>0</v>
      </c>
      <c r="F43" s="246">
        <f>SUM(B43:E43)</f>
        <v>111.008</v>
      </c>
      <c r="G43" s="248">
        <f>F43/$F$9</f>
        <v>0.002191203205811141</v>
      </c>
      <c r="H43" s="247">
        <v>78.914</v>
      </c>
      <c r="I43" s="245">
        <v>42.712</v>
      </c>
      <c r="J43" s="246"/>
      <c r="K43" s="245"/>
      <c r="L43" s="246">
        <f>SUM(H43:K43)</f>
        <v>121.626</v>
      </c>
      <c r="M43" s="406">
        <f>IF(ISERROR(F43/L43-1),"         /0",(F43/L43-1))</f>
        <v>-0.087300412740697</v>
      </c>
      <c r="N43" s="411">
        <v>809.1060000000001</v>
      </c>
      <c r="O43" s="245">
        <v>468.762</v>
      </c>
      <c r="P43" s="246"/>
      <c r="Q43" s="245"/>
      <c r="R43" s="246">
        <f>SUM(N43:Q43)</f>
        <v>1277.8680000000002</v>
      </c>
      <c r="S43" s="426">
        <f>R43/$R$9</f>
        <v>0.002237714832307451</v>
      </c>
      <c r="T43" s="247">
        <v>730.9420000000001</v>
      </c>
      <c r="U43" s="245">
        <v>510.9059999999999</v>
      </c>
      <c r="V43" s="246"/>
      <c r="W43" s="245"/>
      <c r="X43" s="246">
        <f>SUM(T43:W43)</f>
        <v>1241.848</v>
      </c>
      <c r="Y43" s="244">
        <f t="shared" si="19"/>
        <v>0.029005160051793988</v>
      </c>
    </row>
    <row r="44" spans="1:25" ht="19.5" customHeight="1">
      <c r="A44" s="250" t="s">
        <v>280</v>
      </c>
      <c r="B44" s="247">
        <v>52.524</v>
      </c>
      <c r="C44" s="245">
        <v>55.519</v>
      </c>
      <c r="D44" s="246">
        <v>0</v>
      </c>
      <c r="E44" s="293">
        <v>0</v>
      </c>
      <c r="F44" s="246">
        <f>SUM(B44:E44)</f>
        <v>108.043</v>
      </c>
      <c r="G44" s="248">
        <f>F44/$F$9</f>
        <v>0.0021326766356069217</v>
      </c>
      <c r="H44" s="247">
        <v>76.38</v>
      </c>
      <c r="I44" s="245">
        <v>53.202</v>
      </c>
      <c r="J44" s="246"/>
      <c r="K44" s="245"/>
      <c r="L44" s="246">
        <f>SUM(H44:K44)</f>
        <v>129.582</v>
      </c>
      <c r="M44" s="406">
        <f>IF(ISERROR(F44/L44-1),"         /0",(F44/L44-1))</f>
        <v>-0.16621907363677046</v>
      </c>
      <c r="N44" s="411">
        <v>740.46</v>
      </c>
      <c r="O44" s="245">
        <v>852.3039999999999</v>
      </c>
      <c r="P44" s="246"/>
      <c r="Q44" s="245"/>
      <c r="R44" s="246">
        <f>SUM(N44:Q44)</f>
        <v>1592.764</v>
      </c>
      <c r="S44" s="426">
        <f>R44/$R$9</f>
        <v>0.0027891391185672887</v>
      </c>
      <c r="T44" s="247">
        <v>1882.3069999999998</v>
      </c>
      <c r="U44" s="245">
        <v>868.4189999999999</v>
      </c>
      <c r="V44" s="246"/>
      <c r="W44" s="245"/>
      <c r="X44" s="246">
        <f>SUM(T44:W44)</f>
        <v>2750.7259999999997</v>
      </c>
      <c r="Y44" s="244">
        <f t="shared" si="19"/>
        <v>-0.42096595589673413</v>
      </c>
    </row>
    <row r="45" spans="1:25" ht="19.5" customHeight="1" thickBot="1">
      <c r="A45" s="250" t="s">
        <v>279</v>
      </c>
      <c r="B45" s="247">
        <v>52.202999999999996</v>
      </c>
      <c r="C45" s="245">
        <v>71.233</v>
      </c>
      <c r="D45" s="246">
        <v>23.834</v>
      </c>
      <c r="E45" s="293">
        <v>94.696</v>
      </c>
      <c r="F45" s="246">
        <f>SUM(B45:E45)</f>
        <v>241.966</v>
      </c>
      <c r="G45" s="248">
        <f>F45/$F$9</f>
        <v>0.004776202389893509</v>
      </c>
      <c r="H45" s="247">
        <v>54.95</v>
      </c>
      <c r="I45" s="245">
        <v>275.167</v>
      </c>
      <c r="J45" s="246">
        <v>0</v>
      </c>
      <c r="K45" s="245">
        <v>102.12200000000001</v>
      </c>
      <c r="L45" s="246">
        <f>SUM(H45:K45)</f>
        <v>432.239</v>
      </c>
      <c r="M45" s="406">
        <f t="shared" si="0"/>
        <v>-0.44020322090325026</v>
      </c>
      <c r="N45" s="411">
        <v>411.3730000000001</v>
      </c>
      <c r="O45" s="245">
        <v>2754.528</v>
      </c>
      <c r="P45" s="246">
        <v>236.43300000000002</v>
      </c>
      <c r="Q45" s="245">
        <v>1194.5959999999998</v>
      </c>
      <c r="R45" s="246">
        <f>SUM(N45:Q45)</f>
        <v>4596.929999999999</v>
      </c>
      <c r="S45" s="426">
        <f>R45/$R$9</f>
        <v>0.008049828655290756</v>
      </c>
      <c r="T45" s="247">
        <v>741.385</v>
      </c>
      <c r="U45" s="245">
        <v>1797.102</v>
      </c>
      <c r="V45" s="246">
        <v>34.746</v>
      </c>
      <c r="W45" s="245">
        <v>730.33</v>
      </c>
      <c r="X45" s="246">
        <f>SUM(T45:W45)</f>
        <v>3303.563</v>
      </c>
      <c r="Y45" s="244">
        <f t="shared" si="19"/>
        <v>0.39150668535759703</v>
      </c>
    </row>
    <row r="46" spans="1:25" s="236" customFormat="1" ht="19.5" customHeight="1">
      <c r="A46" s="243" t="s">
        <v>59</v>
      </c>
      <c r="B46" s="240">
        <f>SUM(B47:B53)</f>
        <v>2094.357</v>
      </c>
      <c r="C46" s="239">
        <f>SUM(C47:C53)</f>
        <v>1675.5810000000001</v>
      </c>
      <c r="D46" s="238">
        <f>SUM(D47:D53)</f>
        <v>0</v>
      </c>
      <c r="E46" s="239">
        <f>SUM(E47:E53)</f>
        <v>5.803</v>
      </c>
      <c r="F46" s="238">
        <f aca="true" t="shared" si="20" ref="F46:F66">SUM(B46:E46)</f>
        <v>3775.741</v>
      </c>
      <c r="G46" s="241">
        <f aca="true" t="shared" si="21" ref="G46:G66">F46/$F$9</f>
        <v>0.07452990580419938</v>
      </c>
      <c r="H46" s="240">
        <f>SUM(H47:H53)</f>
        <v>2568.307</v>
      </c>
      <c r="I46" s="239">
        <f>SUM(I47:I53)</f>
        <v>1130.771</v>
      </c>
      <c r="J46" s="238">
        <f>SUM(J47:J53)</f>
        <v>55.563</v>
      </c>
      <c r="K46" s="239">
        <f>SUM(K47:K53)</f>
        <v>0.08</v>
      </c>
      <c r="L46" s="238">
        <f aca="true" t="shared" si="22" ref="L46:L69">SUM(H46:K46)</f>
        <v>3754.7209999999995</v>
      </c>
      <c r="M46" s="404">
        <f t="shared" si="0"/>
        <v>0.005598285465151953</v>
      </c>
      <c r="N46" s="409">
        <f>SUM(N47:N53)</f>
        <v>31721.195</v>
      </c>
      <c r="O46" s="239">
        <f>SUM(O47:O53)</f>
        <v>17853.914</v>
      </c>
      <c r="P46" s="238">
        <f>SUM(P47:P53)</f>
        <v>285.784</v>
      </c>
      <c r="Q46" s="239">
        <f>SUM(Q47:Q53)</f>
        <v>217.305</v>
      </c>
      <c r="R46" s="238">
        <f aca="true" t="shared" si="23" ref="R46:R66">SUM(N46:Q46)</f>
        <v>50078.198</v>
      </c>
      <c r="S46" s="424">
        <f aca="true" t="shared" si="24" ref="S46:S66">R46/$R$9</f>
        <v>0.08769350702876141</v>
      </c>
      <c r="T46" s="240">
        <f>SUM(T47:T53)</f>
        <v>30713.827</v>
      </c>
      <c r="U46" s="239">
        <f>SUM(U47:U53)</f>
        <v>14252.348999999998</v>
      </c>
      <c r="V46" s="238">
        <f>SUM(V47:V53)</f>
        <v>3295.1279999999997</v>
      </c>
      <c r="W46" s="239">
        <f>SUM(W47:W53)</f>
        <v>250.496</v>
      </c>
      <c r="X46" s="238">
        <f aca="true" t="shared" si="25" ref="X46:X66">SUM(T46:W46)</f>
        <v>48511.799999999996</v>
      </c>
      <c r="Y46" s="237">
        <f aca="true" t="shared" si="26" ref="Y46:Y66">IF(ISERROR(R46/X46-1),"         /0",IF(R46/X46&gt;5,"  *  ",(R46/X46-1)))</f>
        <v>0.03228901009651253</v>
      </c>
    </row>
    <row r="47" spans="1:25" ht="19.5" customHeight="1">
      <c r="A47" s="250" t="s">
        <v>313</v>
      </c>
      <c r="B47" s="247">
        <v>1163.153</v>
      </c>
      <c r="C47" s="245">
        <v>0</v>
      </c>
      <c r="D47" s="246">
        <v>0</v>
      </c>
      <c r="E47" s="245">
        <v>0</v>
      </c>
      <c r="F47" s="246">
        <f t="shared" si="20"/>
        <v>1163.153</v>
      </c>
      <c r="G47" s="248">
        <f t="shared" si="21"/>
        <v>0.02295964779519356</v>
      </c>
      <c r="H47" s="247">
        <v>1239.213</v>
      </c>
      <c r="I47" s="245">
        <v>29.325</v>
      </c>
      <c r="J47" s="246"/>
      <c r="K47" s="245"/>
      <c r="L47" s="246">
        <f t="shared" si="22"/>
        <v>1268.538</v>
      </c>
      <c r="M47" s="406">
        <f t="shared" si="0"/>
        <v>-0.08307595042481974</v>
      </c>
      <c r="N47" s="411">
        <v>15079.624999999996</v>
      </c>
      <c r="O47" s="245">
        <v>128.625</v>
      </c>
      <c r="P47" s="246"/>
      <c r="Q47" s="245"/>
      <c r="R47" s="246">
        <f t="shared" si="23"/>
        <v>15208.249999999996</v>
      </c>
      <c r="S47" s="426">
        <f t="shared" si="24"/>
        <v>0.026631644738298304</v>
      </c>
      <c r="T47" s="247">
        <v>13779.903</v>
      </c>
      <c r="U47" s="245">
        <v>434.123</v>
      </c>
      <c r="V47" s="246"/>
      <c r="W47" s="245"/>
      <c r="X47" s="229">
        <f t="shared" si="25"/>
        <v>14214.026</v>
      </c>
      <c r="Y47" s="244">
        <f t="shared" si="26"/>
        <v>0.0699466850560142</v>
      </c>
    </row>
    <row r="48" spans="1:25" ht="19.5" customHeight="1">
      <c r="A48" s="250" t="s">
        <v>291</v>
      </c>
      <c r="B48" s="247">
        <v>508.90000000000003</v>
      </c>
      <c r="C48" s="245">
        <v>475.82099999999997</v>
      </c>
      <c r="D48" s="246">
        <v>0</v>
      </c>
      <c r="E48" s="245">
        <v>0</v>
      </c>
      <c r="F48" s="246">
        <f t="shared" si="20"/>
        <v>984.721</v>
      </c>
      <c r="G48" s="248">
        <f t="shared" si="21"/>
        <v>0.019437552356853138</v>
      </c>
      <c r="H48" s="247">
        <v>238.869</v>
      </c>
      <c r="I48" s="245">
        <v>567.2239999999999</v>
      </c>
      <c r="J48" s="246"/>
      <c r="K48" s="245"/>
      <c r="L48" s="246">
        <f t="shared" si="22"/>
        <v>806.093</v>
      </c>
      <c r="M48" s="406">
        <f t="shared" si="0"/>
        <v>0.22159725986951884</v>
      </c>
      <c r="N48" s="411">
        <v>2848.141</v>
      </c>
      <c r="O48" s="245">
        <v>5436.035</v>
      </c>
      <c r="P48" s="246"/>
      <c r="Q48" s="245"/>
      <c r="R48" s="246">
        <f t="shared" si="23"/>
        <v>8284.176</v>
      </c>
      <c r="S48" s="426">
        <f t="shared" si="24"/>
        <v>0.014506681056764396</v>
      </c>
      <c r="T48" s="247">
        <v>2383.6820000000002</v>
      </c>
      <c r="U48" s="245">
        <v>6096.1759999999995</v>
      </c>
      <c r="V48" s="246"/>
      <c r="W48" s="245"/>
      <c r="X48" s="229">
        <f t="shared" si="25"/>
        <v>8479.858</v>
      </c>
      <c r="Y48" s="244">
        <f t="shared" si="26"/>
        <v>-0.02307609396289423</v>
      </c>
    </row>
    <row r="49" spans="1:25" ht="19.5" customHeight="1">
      <c r="A49" s="250" t="s">
        <v>266</v>
      </c>
      <c r="B49" s="247">
        <v>46.153000000000006</v>
      </c>
      <c r="C49" s="245">
        <v>475.652</v>
      </c>
      <c r="D49" s="246">
        <v>0</v>
      </c>
      <c r="E49" s="245">
        <v>0</v>
      </c>
      <c r="F49" s="246">
        <f t="shared" si="20"/>
        <v>521.805</v>
      </c>
      <c r="G49" s="248">
        <f t="shared" si="21"/>
        <v>0.010299985485805371</v>
      </c>
      <c r="H49" s="247">
        <v>69.934</v>
      </c>
      <c r="I49" s="245">
        <v>0</v>
      </c>
      <c r="J49" s="246">
        <v>0</v>
      </c>
      <c r="K49" s="245"/>
      <c r="L49" s="246">
        <f t="shared" si="22"/>
        <v>69.934</v>
      </c>
      <c r="M49" s="406">
        <f t="shared" si="0"/>
        <v>6.461392169760059</v>
      </c>
      <c r="N49" s="411">
        <v>903.164</v>
      </c>
      <c r="O49" s="245">
        <v>4532.545999999999</v>
      </c>
      <c r="P49" s="246">
        <v>0</v>
      </c>
      <c r="Q49" s="245">
        <v>0</v>
      </c>
      <c r="R49" s="246">
        <f t="shared" si="23"/>
        <v>5435.709999999999</v>
      </c>
      <c r="S49" s="426">
        <f t="shared" si="24"/>
        <v>0.009518642685411896</v>
      </c>
      <c r="T49" s="247">
        <v>2365.3510000000006</v>
      </c>
      <c r="U49" s="245">
        <v>1587.5249999999999</v>
      </c>
      <c r="V49" s="246">
        <v>0</v>
      </c>
      <c r="W49" s="245"/>
      <c r="X49" s="229">
        <f t="shared" si="25"/>
        <v>3952.876</v>
      </c>
      <c r="Y49" s="244">
        <f t="shared" si="26"/>
        <v>0.37512788157280896</v>
      </c>
    </row>
    <row r="50" spans="1:25" ht="19.5" customHeight="1">
      <c r="A50" s="250" t="s">
        <v>321</v>
      </c>
      <c r="B50" s="247">
        <v>223.815</v>
      </c>
      <c r="C50" s="245">
        <v>140.969</v>
      </c>
      <c r="D50" s="246">
        <v>0</v>
      </c>
      <c r="E50" s="245">
        <v>0</v>
      </c>
      <c r="F50" s="246">
        <f t="shared" si="20"/>
        <v>364.784</v>
      </c>
      <c r="G50" s="248">
        <f t="shared" si="21"/>
        <v>0.007200524919182504</v>
      </c>
      <c r="H50" s="247">
        <v>327.235</v>
      </c>
      <c r="I50" s="245">
        <v>130.718</v>
      </c>
      <c r="J50" s="246"/>
      <c r="K50" s="245"/>
      <c r="L50" s="246">
        <f t="shared" si="22"/>
        <v>457.953</v>
      </c>
      <c r="M50" s="406">
        <f t="shared" si="0"/>
        <v>-0.20344664190430017</v>
      </c>
      <c r="N50" s="411">
        <v>3339.0739999999996</v>
      </c>
      <c r="O50" s="245">
        <v>1692.3080000000002</v>
      </c>
      <c r="P50" s="246">
        <v>152.362</v>
      </c>
      <c r="Q50" s="245">
        <v>12.477</v>
      </c>
      <c r="R50" s="246">
        <f t="shared" si="23"/>
        <v>5196.221</v>
      </c>
      <c r="S50" s="426">
        <f t="shared" si="24"/>
        <v>0.009099265967727067</v>
      </c>
      <c r="T50" s="247">
        <v>3232.194</v>
      </c>
      <c r="U50" s="245">
        <v>1006.8689999999999</v>
      </c>
      <c r="V50" s="246"/>
      <c r="W50" s="245"/>
      <c r="X50" s="229">
        <f t="shared" si="25"/>
        <v>4239.063</v>
      </c>
      <c r="Y50" s="244">
        <f t="shared" si="26"/>
        <v>0.2257947098214863</v>
      </c>
    </row>
    <row r="51" spans="1:25" ht="19.5" customHeight="1">
      <c r="A51" s="250" t="s">
        <v>297</v>
      </c>
      <c r="B51" s="247">
        <v>22.27</v>
      </c>
      <c r="C51" s="245">
        <v>326.447</v>
      </c>
      <c r="D51" s="246">
        <v>0</v>
      </c>
      <c r="E51" s="245">
        <v>0</v>
      </c>
      <c r="F51" s="246">
        <f>SUM(B51:E51)</f>
        <v>348.717</v>
      </c>
      <c r="G51" s="248">
        <f>F51/$F$9</f>
        <v>0.006883376047860009</v>
      </c>
      <c r="H51" s="247">
        <v>39.661</v>
      </c>
      <c r="I51" s="245">
        <v>213.99</v>
      </c>
      <c r="J51" s="246"/>
      <c r="K51" s="245"/>
      <c r="L51" s="246">
        <f>SUM(H51:K51)</f>
        <v>253.651</v>
      </c>
      <c r="M51" s="406">
        <f>IF(ISERROR(F51/L51-1),"         /0",(F51/L51-1))</f>
        <v>0.3747905586810223</v>
      </c>
      <c r="N51" s="411">
        <v>143.131</v>
      </c>
      <c r="O51" s="245">
        <v>2762.472</v>
      </c>
      <c r="P51" s="246"/>
      <c r="Q51" s="245"/>
      <c r="R51" s="246">
        <f>SUM(N51:Q51)</f>
        <v>2905.603</v>
      </c>
      <c r="S51" s="426">
        <f>R51/$R$9</f>
        <v>0.005088092768499583</v>
      </c>
      <c r="T51" s="247">
        <v>190.497</v>
      </c>
      <c r="U51" s="245">
        <v>2920.8489999999993</v>
      </c>
      <c r="V51" s="246"/>
      <c r="W51" s="245"/>
      <c r="X51" s="229">
        <f>SUM(T51:W51)</f>
        <v>3111.345999999999</v>
      </c>
      <c r="Y51" s="244">
        <f>IF(ISERROR(R51/X51-1),"         /0",IF(R51/X51&gt;5,"  *  ",(R51/X51-1)))</f>
        <v>-0.06612668600663474</v>
      </c>
    </row>
    <row r="52" spans="1:25" ht="19.5" customHeight="1">
      <c r="A52" s="250" t="s">
        <v>298</v>
      </c>
      <c r="B52" s="247">
        <v>87.879</v>
      </c>
      <c r="C52" s="245">
        <v>256.692</v>
      </c>
      <c r="D52" s="246">
        <v>0</v>
      </c>
      <c r="E52" s="245">
        <v>0</v>
      </c>
      <c r="F52" s="246">
        <f>SUM(B52:E52)</f>
        <v>344.571</v>
      </c>
      <c r="G52" s="248">
        <f>F52/$F$9</f>
        <v>0.0068015375453080035</v>
      </c>
      <c r="H52" s="247">
        <v>63.178</v>
      </c>
      <c r="I52" s="245">
        <v>189.514</v>
      </c>
      <c r="J52" s="246"/>
      <c r="K52" s="245"/>
      <c r="L52" s="246">
        <f>SUM(H52:K52)</f>
        <v>252.692</v>
      </c>
      <c r="M52" s="406">
        <f>IF(ISERROR(F52/L52-1),"         /0",(F52/L52-1))</f>
        <v>0.36360074715463897</v>
      </c>
      <c r="N52" s="411">
        <v>696.4780000000001</v>
      </c>
      <c r="O52" s="245">
        <v>2407.712</v>
      </c>
      <c r="P52" s="246"/>
      <c r="Q52" s="245"/>
      <c r="R52" s="246">
        <f>SUM(N52:Q52)</f>
        <v>3104.19</v>
      </c>
      <c r="S52" s="426">
        <f>R52/$R$9</f>
        <v>0.005435844707982722</v>
      </c>
      <c r="T52" s="247">
        <v>648.605</v>
      </c>
      <c r="U52" s="245">
        <v>2202.7870000000003</v>
      </c>
      <c r="V52" s="246"/>
      <c r="W52" s="245"/>
      <c r="X52" s="229">
        <f>SUM(T52:W52)</f>
        <v>2851.3920000000003</v>
      </c>
      <c r="Y52" s="244">
        <f>IF(ISERROR(R52/X52-1),"         /0",IF(R52/X52&gt;5,"  *  ",(R52/X52-1)))</f>
        <v>0.0886577503198438</v>
      </c>
    </row>
    <row r="53" spans="1:25" ht="19.5" customHeight="1" thickBot="1">
      <c r="A53" s="250" t="s">
        <v>279</v>
      </c>
      <c r="B53" s="247">
        <v>42.18700000000001</v>
      </c>
      <c r="C53" s="245">
        <v>0</v>
      </c>
      <c r="D53" s="246">
        <v>0</v>
      </c>
      <c r="E53" s="245">
        <v>5.803</v>
      </c>
      <c r="F53" s="246">
        <f t="shared" si="20"/>
        <v>47.99000000000001</v>
      </c>
      <c r="G53" s="248">
        <f t="shared" si="21"/>
        <v>0.0009472816539967993</v>
      </c>
      <c r="H53" s="247">
        <v>590.2170000000001</v>
      </c>
      <c r="I53" s="245">
        <v>0</v>
      </c>
      <c r="J53" s="246">
        <v>55.563</v>
      </c>
      <c r="K53" s="245">
        <v>0.08</v>
      </c>
      <c r="L53" s="246">
        <f t="shared" si="22"/>
        <v>645.8600000000001</v>
      </c>
      <c r="M53" s="406">
        <f t="shared" si="0"/>
        <v>-0.9256959712631221</v>
      </c>
      <c r="N53" s="411">
        <v>8711.582</v>
      </c>
      <c r="O53" s="245">
        <v>894.2159999999999</v>
      </c>
      <c r="P53" s="246">
        <v>133.42200000000003</v>
      </c>
      <c r="Q53" s="245">
        <v>204.828</v>
      </c>
      <c r="R53" s="246">
        <f t="shared" si="23"/>
        <v>9944.048</v>
      </c>
      <c r="S53" s="426">
        <f t="shared" si="24"/>
        <v>0.017413335104077447</v>
      </c>
      <c r="T53" s="247">
        <v>8113.595</v>
      </c>
      <c r="U53" s="245">
        <v>4.02</v>
      </c>
      <c r="V53" s="246">
        <v>3295.1279999999997</v>
      </c>
      <c r="W53" s="245">
        <v>250.496</v>
      </c>
      <c r="X53" s="229">
        <f t="shared" si="25"/>
        <v>11663.239</v>
      </c>
      <c r="Y53" s="244">
        <f t="shared" si="26"/>
        <v>-0.14740253543633963</v>
      </c>
    </row>
    <row r="54" spans="1:25" s="236" customFormat="1" ht="19.5" customHeight="1">
      <c r="A54" s="243" t="s">
        <v>58</v>
      </c>
      <c r="B54" s="240">
        <f>SUM(B55:B64)</f>
        <v>2349.449</v>
      </c>
      <c r="C54" s="239">
        <f>SUM(C55:C64)</f>
        <v>2427.2589999999996</v>
      </c>
      <c r="D54" s="238">
        <f>SUM(D55:D64)</f>
        <v>1.365</v>
      </c>
      <c r="E54" s="239">
        <f>SUM(E55:E64)</f>
        <v>31.984</v>
      </c>
      <c r="F54" s="238">
        <f t="shared" si="20"/>
        <v>4810.057</v>
      </c>
      <c r="G54" s="241">
        <f t="shared" si="21"/>
        <v>0.09494642114563204</v>
      </c>
      <c r="H54" s="240">
        <f>SUM(H55:H64)</f>
        <v>2872.356</v>
      </c>
      <c r="I54" s="239">
        <f>SUM(I55:I64)</f>
        <v>2321.376</v>
      </c>
      <c r="J54" s="238">
        <f>SUM(J55:J64)</f>
        <v>0.896</v>
      </c>
      <c r="K54" s="239">
        <f>SUM(K55:K64)</f>
        <v>4.263</v>
      </c>
      <c r="L54" s="238">
        <f t="shared" si="22"/>
        <v>5198.891</v>
      </c>
      <c r="M54" s="404">
        <f aca="true" t="shared" si="27" ref="M54:M69">IF(ISERROR(F54/L54-1),"         /0",(F54/L54-1))</f>
        <v>-0.0747917200033622</v>
      </c>
      <c r="N54" s="409">
        <f>SUM(N55:N64)</f>
        <v>30030.283</v>
      </c>
      <c r="O54" s="239">
        <f>SUM(O55:O64)</f>
        <v>22016.053</v>
      </c>
      <c r="P54" s="238">
        <f>SUM(P55:P64)</f>
        <v>19.613</v>
      </c>
      <c r="Q54" s="239">
        <f>SUM(Q55:Q64)</f>
        <v>730.811</v>
      </c>
      <c r="R54" s="238">
        <f t="shared" si="23"/>
        <v>52796.759999999995</v>
      </c>
      <c r="S54" s="424">
        <f t="shared" si="24"/>
        <v>0.09245406642139618</v>
      </c>
      <c r="T54" s="240">
        <f>SUM(T55:T64)</f>
        <v>32458.890999999996</v>
      </c>
      <c r="U54" s="239">
        <f>SUM(U55:U64)</f>
        <v>26106.696999999996</v>
      </c>
      <c r="V54" s="238">
        <f>SUM(V55:V64)</f>
        <v>623.8880000000003</v>
      </c>
      <c r="W54" s="239">
        <f>SUM(W55:W64)</f>
        <v>522.681</v>
      </c>
      <c r="X54" s="238">
        <f t="shared" si="25"/>
        <v>59712.156999999985</v>
      </c>
      <c r="Y54" s="237">
        <f t="shared" si="26"/>
        <v>-0.11581221224347982</v>
      </c>
    </row>
    <row r="55" spans="1:25" s="220" customFormat="1" ht="19.5" customHeight="1">
      <c r="A55" s="235" t="s">
        <v>281</v>
      </c>
      <c r="B55" s="233">
        <v>503.231</v>
      </c>
      <c r="C55" s="230">
        <v>748.138</v>
      </c>
      <c r="D55" s="229">
        <v>0</v>
      </c>
      <c r="E55" s="230">
        <v>0</v>
      </c>
      <c r="F55" s="229">
        <f t="shared" si="20"/>
        <v>1251.3690000000001</v>
      </c>
      <c r="G55" s="232">
        <f t="shared" si="21"/>
        <v>0.024700956367583262</v>
      </c>
      <c r="H55" s="233">
        <v>469.03700000000003</v>
      </c>
      <c r="I55" s="230">
        <v>730.451</v>
      </c>
      <c r="J55" s="229"/>
      <c r="K55" s="230"/>
      <c r="L55" s="229">
        <f t="shared" si="22"/>
        <v>1199.488</v>
      </c>
      <c r="M55" s="405">
        <f t="shared" si="27"/>
        <v>0.04325262111834394</v>
      </c>
      <c r="N55" s="410">
        <v>6246.073</v>
      </c>
      <c r="O55" s="230">
        <v>6160.751000000001</v>
      </c>
      <c r="P55" s="229"/>
      <c r="Q55" s="230"/>
      <c r="R55" s="229">
        <f t="shared" si="23"/>
        <v>12406.824</v>
      </c>
      <c r="S55" s="425">
        <f t="shared" si="24"/>
        <v>0.021725979589932647</v>
      </c>
      <c r="T55" s="233">
        <v>8162.942999999999</v>
      </c>
      <c r="U55" s="230">
        <v>8906.332999999999</v>
      </c>
      <c r="V55" s="229"/>
      <c r="W55" s="230"/>
      <c r="X55" s="229">
        <f t="shared" si="25"/>
        <v>17069.275999999998</v>
      </c>
      <c r="Y55" s="228">
        <f t="shared" si="26"/>
        <v>-0.27314878498654527</v>
      </c>
    </row>
    <row r="56" spans="1:25" s="220" customFormat="1" ht="19.5" customHeight="1">
      <c r="A56" s="235" t="s">
        <v>287</v>
      </c>
      <c r="B56" s="233">
        <v>419.64099999999996</v>
      </c>
      <c r="C56" s="230">
        <v>381.09999999999997</v>
      </c>
      <c r="D56" s="229">
        <v>0</v>
      </c>
      <c r="E56" s="230">
        <v>0</v>
      </c>
      <c r="F56" s="229">
        <f t="shared" si="20"/>
        <v>800.741</v>
      </c>
      <c r="G56" s="232">
        <f t="shared" si="21"/>
        <v>0.01580594413217443</v>
      </c>
      <c r="H56" s="233">
        <v>518.9150000000001</v>
      </c>
      <c r="I56" s="230">
        <v>452.287</v>
      </c>
      <c r="J56" s="229"/>
      <c r="K56" s="230"/>
      <c r="L56" s="229">
        <f t="shared" si="22"/>
        <v>971.202</v>
      </c>
      <c r="M56" s="405">
        <f t="shared" si="27"/>
        <v>-0.17551549523168197</v>
      </c>
      <c r="N56" s="410">
        <v>5726.956999999999</v>
      </c>
      <c r="O56" s="230">
        <v>5213.7119999999995</v>
      </c>
      <c r="P56" s="229"/>
      <c r="Q56" s="230"/>
      <c r="R56" s="229">
        <f t="shared" si="23"/>
        <v>10940.668999999998</v>
      </c>
      <c r="S56" s="425">
        <f t="shared" si="24"/>
        <v>0.019158549471984837</v>
      </c>
      <c r="T56" s="233">
        <v>5478.008</v>
      </c>
      <c r="U56" s="230">
        <v>5174.902999999999</v>
      </c>
      <c r="V56" s="229"/>
      <c r="W56" s="230"/>
      <c r="X56" s="229">
        <f t="shared" si="25"/>
        <v>10652.911</v>
      </c>
      <c r="Y56" s="228">
        <f t="shared" si="26"/>
        <v>0.027012147196198155</v>
      </c>
    </row>
    <row r="57" spans="1:25" s="220" customFormat="1" ht="19.5" customHeight="1">
      <c r="A57" s="235" t="s">
        <v>316</v>
      </c>
      <c r="B57" s="233">
        <v>363.753</v>
      </c>
      <c r="C57" s="230">
        <v>352.322</v>
      </c>
      <c r="D57" s="229">
        <v>0</v>
      </c>
      <c r="E57" s="230">
        <v>0</v>
      </c>
      <c r="F57" s="229">
        <f>SUM(B57:E57)</f>
        <v>716.075</v>
      </c>
      <c r="G57" s="232">
        <f>F57/$F$9</f>
        <v>0.014134709530855553</v>
      </c>
      <c r="H57" s="233">
        <v>423.312</v>
      </c>
      <c r="I57" s="230">
        <v>299.916</v>
      </c>
      <c r="J57" s="229"/>
      <c r="K57" s="230"/>
      <c r="L57" s="229">
        <f>SUM(H57:K57)</f>
        <v>723.2280000000001</v>
      </c>
      <c r="M57" s="405">
        <f>IF(ISERROR(F57/L57-1),"         /0",(F57/L57-1))</f>
        <v>-0.009890380350318306</v>
      </c>
      <c r="N57" s="410">
        <v>3188.7960000000003</v>
      </c>
      <c r="O57" s="230">
        <v>2285.867</v>
      </c>
      <c r="P57" s="229"/>
      <c r="Q57" s="230"/>
      <c r="R57" s="229">
        <f t="shared" si="23"/>
        <v>5474.6630000000005</v>
      </c>
      <c r="S57" s="425">
        <f>R57/$R$9</f>
        <v>0.00958685450843499</v>
      </c>
      <c r="T57" s="233">
        <v>1270.944</v>
      </c>
      <c r="U57" s="230">
        <v>807.499</v>
      </c>
      <c r="V57" s="229"/>
      <c r="W57" s="230"/>
      <c r="X57" s="229">
        <f>SUM(T57:W57)</f>
        <v>2078.443</v>
      </c>
      <c r="Y57" s="228">
        <f>IF(ISERROR(R57/X57-1),"         /0",IF(R57/X57&gt;5,"  *  ",(R57/X57-1)))</f>
        <v>1.6340212360887452</v>
      </c>
    </row>
    <row r="58" spans="1:25" s="220" customFormat="1" ht="19.5" customHeight="1">
      <c r="A58" s="235" t="s">
        <v>319</v>
      </c>
      <c r="B58" s="233">
        <v>333.85900000000004</v>
      </c>
      <c r="C58" s="230">
        <v>194.027</v>
      </c>
      <c r="D58" s="229">
        <v>0</v>
      </c>
      <c r="E58" s="230">
        <v>0</v>
      </c>
      <c r="F58" s="229">
        <f>SUM(B58:E58)</f>
        <v>527.886</v>
      </c>
      <c r="G58" s="232">
        <f>F58/$F$9</f>
        <v>0.010420019237377669</v>
      </c>
      <c r="H58" s="233">
        <v>688.911</v>
      </c>
      <c r="I58" s="230">
        <v>329.471</v>
      </c>
      <c r="J58" s="229"/>
      <c r="K58" s="230"/>
      <c r="L58" s="229">
        <f>SUM(H58:K58)</f>
        <v>1018.382</v>
      </c>
      <c r="M58" s="405">
        <f>IF(ISERROR(F58/L58-1),"         /0",(F58/L58-1))</f>
        <v>-0.4816424485114623</v>
      </c>
      <c r="N58" s="410">
        <v>5760.4890000000005</v>
      </c>
      <c r="O58" s="230">
        <v>1291.4660000000001</v>
      </c>
      <c r="P58" s="229"/>
      <c r="Q58" s="230"/>
      <c r="R58" s="229">
        <f>SUM(N58:Q58)</f>
        <v>7051.955000000001</v>
      </c>
      <c r="S58" s="425">
        <f>R58/$R$9</f>
        <v>0.012348900121346406</v>
      </c>
      <c r="T58" s="233">
        <v>7141.674</v>
      </c>
      <c r="U58" s="230">
        <v>2693.8520000000003</v>
      </c>
      <c r="V58" s="229"/>
      <c r="W58" s="230"/>
      <c r="X58" s="229">
        <f>SUM(T58:W58)</f>
        <v>9835.526</v>
      </c>
      <c r="Y58" s="228">
        <f>IF(ISERROR(R58/X58-1),"         /0",IF(R58/X58&gt;5,"  *  ",(R58/X58-1)))</f>
        <v>-0.28301191009001436</v>
      </c>
    </row>
    <row r="59" spans="1:25" s="220" customFormat="1" ht="19.5" customHeight="1">
      <c r="A59" s="235" t="s">
        <v>269</v>
      </c>
      <c r="B59" s="233">
        <v>291.56</v>
      </c>
      <c r="C59" s="230">
        <v>163.635</v>
      </c>
      <c r="D59" s="229">
        <v>0</v>
      </c>
      <c r="E59" s="230">
        <v>0</v>
      </c>
      <c r="F59" s="229">
        <f>SUM(B59:E59)</f>
        <v>455.195</v>
      </c>
      <c r="G59" s="232">
        <f>F59/$F$9</f>
        <v>0.008985160918755428</v>
      </c>
      <c r="H59" s="233">
        <v>285.87600000000003</v>
      </c>
      <c r="I59" s="230">
        <v>168.298</v>
      </c>
      <c r="J59" s="229">
        <v>0.76</v>
      </c>
      <c r="K59" s="230"/>
      <c r="L59" s="229">
        <f>SUM(H59:K59)</f>
        <v>454.934</v>
      </c>
      <c r="M59" s="405">
        <f>IF(ISERROR(F59/L59-1),"         /0",(F59/L59-1))</f>
        <v>0.0005737095930398173</v>
      </c>
      <c r="N59" s="410">
        <v>3489.6630000000005</v>
      </c>
      <c r="O59" s="230">
        <v>2054.399999999999</v>
      </c>
      <c r="P59" s="229">
        <v>2.234</v>
      </c>
      <c r="Q59" s="230">
        <v>2.645</v>
      </c>
      <c r="R59" s="229">
        <f>SUM(N59:Q59)</f>
        <v>5548.942000000001</v>
      </c>
      <c r="S59" s="425">
        <f>R59/$R$9</f>
        <v>0.0097169268007445</v>
      </c>
      <c r="T59" s="233">
        <v>3453.1050000000005</v>
      </c>
      <c r="U59" s="230">
        <v>1608.3679999999993</v>
      </c>
      <c r="V59" s="229">
        <v>3.7960000000000003</v>
      </c>
      <c r="W59" s="230">
        <v>2.458</v>
      </c>
      <c r="X59" s="229">
        <f>SUM(T59:W59)</f>
        <v>5067.727</v>
      </c>
      <c r="Y59" s="228">
        <f>IF(ISERROR(R59/X59-1),"         /0",IF(R59/X59&gt;5,"  *  ",(R59/X59-1)))</f>
        <v>0.09495677253332735</v>
      </c>
    </row>
    <row r="60" spans="1:25" s="220" customFormat="1" ht="19.5" customHeight="1">
      <c r="A60" s="235" t="s">
        <v>286</v>
      </c>
      <c r="B60" s="233">
        <v>0</v>
      </c>
      <c r="C60" s="230">
        <v>320.036</v>
      </c>
      <c r="D60" s="229">
        <v>0</v>
      </c>
      <c r="E60" s="230">
        <v>0</v>
      </c>
      <c r="F60" s="229">
        <f>SUM(B60:E60)</f>
        <v>320.036</v>
      </c>
      <c r="G60" s="232">
        <f>F60/$F$9</f>
        <v>0.006317237579048127</v>
      </c>
      <c r="H60" s="233"/>
      <c r="I60" s="230"/>
      <c r="J60" s="229"/>
      <c r="K60" s="230"/>
      <c r="L60" s="229">
        <f>SUM(H60:K60)</f>
        <v>0</v>
      </c>
      <c r="M60" s="405" t="str">
        <f>IF(ISERROR(F60/L60-1),"         /0",(F60/L60-1))</f>
        <v>         /0</v>
      </c>
      <c r="N60" s="410"/>
      <c r="O60" s="230">
        <v>369.782</v>
      </c>
      <c r="P60" s="229"/>
      <c r="Q60" s="230"/>
      <c r="R60" s="229">
        <f>SUM(N60:Q60)</f>
        <v>369.782</v>
      </c>
      <c r="S60" s="425">
        <f>R60/$R$9</f>
        <v>0.0006475368865331267</v>
      </c>
      <c r="T60" s="233"/>
      <c r="U60" s="230"/>
      <c r="V60" s="229"/>
      <c r="W60" s="230"/>
      <c r="X60" s="229">
        <f>SUM(T60:W60)</f>
        <v>0</v>
      </c>
      <c r="Y60" s="228" t="str">
        <f>IF(ISERROR(R60/X60-1),"         /0",IF(R60/X60&gt;5,"  *  ",(R60/X60-1)))</f>
        <v>         /0</v>
      </c>
    </row>
    <row r="61" spans="1:25" s="220" customFormat="1" ht="19.5" customHeight="1">
      <c r="A61" s="235" t="s">
        <v>266</v>
      </c>
      <c r="B61" s="233">
        <v>211.382</v>
      </c>
      <c r="C61" s="230">
        <v>104.685</v>
      </c>
      <c r="D61" s="229">
        <v>0</v>
      </c>
      <c r="E61" s="230">
        <v>0</v>
      </c>
      <c r="F61" s="229">
        <f t="shared" si="20"/>
        <v>316.067</v>
      </c>
      <c r="G61" s="232">
        <f t="shared" si="21"/>
        <v>0.006238892905476272</v>
      </c>
      <c r="H61" s="233">
        <v>206.819</v>
      </c>
      <c r="I61" s="230">
        <v>76.53800000000001</v>
      </c>
      <c r="J61" s="229">
        <v>0</v>
      </c>
      <c r="K61" s="230"/>
      <c r="L61" s="229">
        <f t="shared" si="22"/>
        <v>283.35699999999997</v>
      </c>
      <c r="M61" s="405">
        <f t="shared" si="27"/>
        <v>0.1154374164040417</v>
      </c>
      <c r="N61" s="410">
        <v>2249.2130000000006</v>
      </c>
      <c r="O61" s="230">
        <v>1498.8489999999997</v>
      </c>
      <c r="P61" s="229">
        <v>1.512</v>
      </c>
      <c r="Q61" s="230">
        <v>0</v>
      </c>
      <c r="R61" s="229">
        <f t="shared" si="23"/>
        <v>3749.5740000000005</v>
      </c>
      <c r="S61" s="425">
        <f t="shared" si="24"/>
        <v>0.006565996921931199</v>
      </c>
      <c r="T61" s="233">
        <v>2030.3440000000007</v>
      </c>
      <c r="U61" s="230">
        <v>914.0069999999997</v>
      </c>
      <c r="V61" s="229">
        <v>2.394</v>
      </c>
      <c r="W61" s="230">
        <v>0.202</v>
      </c>
      <c r="X61" s="229">
        <f t="shared" si="25"/>
        <v>2946.9470000000006</v>
      </c>
      <c r="Y61" s="228">
        <f t="shared" si="26"/>
        <v>0.2723588174473446</v>
      </c>
    </row>
    <row r="62" spans="1:25" s="220" customFormat="1" ht="19.5" customHeight="1">
      <c r="A62" s="235" t="s">
        <v>280</v>
      </c>
      <c r="B62" s="233">
        <v>118.083</v>
      </c>
      <c r="C62" s="230">
        <v>128.095</v>
      </c>
      <c r="D62" s="229">
        <v>0</v>
      </c>
      <c r="E62" s="230">
        <v>0</v>
      </c>
      <c r="F62" s="229">
        <f>SUM(B62:E62)</f>
        <v>246.178</v>
      </c>
      <c r="G62" s="232">
        <f>F62/$F$9</f>
        <v>0.004859343676133028</v>
      </c>
      <c r="H62" s="233">
        <v>71.568</v>
      </c>
      <c r="I62" s="230">
        <v>79.99799999999999</v>
      </c>
      <c r="J62" s="229"/>
      <c r="K62" s="230"/>
      <c r="L62" s="229">
        <f>SUM(H62:K62)</f>
        <v>151.56599999999997</v>
      </c>
      <c r="M62" s="405">
        <f>IF(ISERROR(F62/L62-1),"         /0",(F62/L62-1))</f>
        <v>0.6242297085098243</v>
      </c>
      <c r="N62" s="410">
        <v>1590.1150000000002</v>
      </c>
      <c r="O62" s="230">
        <v>1824.2010000000002</v>
      </c>
      <c r="P62" s="229"/>
      <c r="Q62" s="230"/>
      <c r="R62" s="229">
        <f>SUM(N62:Q62)</f>
        <v>3414.3160000000007</v>
      </c>
      <c r="S62" s="425">
        <f>R62/$R$9</f>
        <v>0.0059789160972687685</v>
      </c>
      <c r="T62" s="233">
        <v>1972.672</v>
      </c>
      <c r="U62" s="230">
        <v>1955.745</v>
      </c>
      <c r="V62" s="229"/>
      <c r="W62" s="230"/>
      <c r="X62" s="229">
        <f>SUM(T62:W62)</f>
        <v>3928.417</v>
      </c>
      <c r="Y62" s="228">
        <f>IF(ISERROR(R62/X62-1),"         /0",IF(R62/X62&gt;5,"  *  ",(R62/X62-1)))</f>
        <v>-0.1308672169986026</v>
      </c>
    </row>
    <row r="63" spans="1:25" s="220" customFormat="1" ht="19.5" customHeight="1">
      <c r="A63" s="235" t="s">
        <v>295</v>
      </c>
      <c r="B63" s="233">
        <v>71.934</v>
      </c>
      <c r="C63" s="230">
        <v>24.132</v>
      </c>
      <c r="D63" s="229">
        <v>0.196</v>
      </c>
      <c r="E63" s="230">
        <v>0.196</v>
      </c>
      <c r="F63" s="229">
        <f>SUM(B63:E63)</f>
        <v>96.458</v>
      </c>
      <c r="G63" s="232">
        <f>F63/$F$9</f>
        <v>0.0019039986201546833</v>
      </c>
      <c r="H63" s="233">
        <v>56.239999999999995</v>
      </c>
      <c r="I63" s="230">
        <v>27.734</v>
      </c>
      <c r="J63" s="229">
        <v>0</v>
      </c>
      <c r="K63" s="230">
        <v>1.32</v>
      </c>
      <c r="L63" s="229">
        <f>SUM(H63:K63)</f>
        <v>85.29399999999998</v>
      </c>
      <c r="M63" s="405">
        <f>IF(ISERROR(F63/L63-1),"         /0",(F63/L63-1))</f>
        <v>0.13088845639787117</v>
      </c>
      <c r="N63" s="410">
        <v>710.9229999999999</v>
      </c>
      <c r="O63" s="230">
        <v>394.454</v>
      </c>
      <c r="P63" s="229">
        <v>9.501</v>
      </c>
      <c r="Q63" s="230">
        <v>8.814</v>
      </c>
      <c r="R63" s="229">
        <f>SUM(N63:Q63)</f>
        <v>1123.692</v>
      </c>
      <c r="S63" s="425">
        <f>R63/$R$9</f>
        <v>0.001967732391252636</v>
      </c>
      <c r="T63" s="233">
        <v>564.517</v>
      </c>
      <c r="U63" s="230">
        <v>214.43599999999995</v>
      </c>
      <c r="V63" s="229">
        <v>0</v>
      </c>
      <c r="W63" s="230">
        <v>1.32</v>
      </c>
      <c r="X63" s="229">
        <f>SUM(T63:W63)</f>
        <v>780.273</v>
      </c>
      <c r="Y63" s="228">
        <f>IF(ISERROR(R63/X63-1),"         /0",IF(R63/X63&gt;5,"  *  ",(R63/X63-1)))</f>
        <v>0.44012672487706217</v>
      </c>
    </row>
    <row r="64" spans="1:25" s="220" customFormat="1" ht="19.5" customHeight="1" thickBot="1">
      <c r="A64" s="235" t="s">
        <v>279</v>
      </c>
      <c r="B64" s="233">
        <v>36.006</v>
      </c>
      <c r="C64" s="230">
        <v>11.089</v>
      </c>
      <c r="D64" s="229">
        <v>1.169</v>
      </c>
      <c r="E64" s="230">
        <v>31.788</v>
      </c>
      <c r="F64" s="229">
        <f t="shared" si="20"/>
        <v>80.05199999999999</v>
      </c>
      <c r="G64" s="232">
        <f t="shared" si="21"/>
        <v>0.0015801581780735935</v>
      </c>
      <c r="H64" s="233">
        <v>151.678</v>
      </c>
      <c r="I64" s="230">
        <v>156.68300000000002</v>
      </c>
      <c r="J64" s="229">
        <v>0.136</v>
      </c>
      <c r="K64" s="230">
        <v>2.943</v>
      </c>
      <c r="L64" s="229">
        <f t="shared" si="22"/>
        <v>311.44</v>
      </c>
      <c r="M64" s="405">
        <f t="shared" si="27"/>
        <v>-0.7429617261751862</v>
      </c>
      <c r="N64" s="410">
        <v>1068.0540000000003</v>
      </c>
      <c r="O64" s="230">
        <v>922.5710000000001</v>
      </c>
      <c r="P64" s="229">
        <v>6.366</v>
      </c>
      <c r="Q64" s="230">
        <v>719.3520000000001</v>
      </c>
      <c r="R64" s="229">
        <f t="shared" si="23"/>
        <v>2716.3430000000008</v>
      </c>
      <c r="S64" s="425">
        <f t="shared" si="24"/>
        <v>0.004756673631967088</v>
      </c>
      <c r="T64" s="233">
        <v>2384.6839999999993</v>
      </c>
      <c r="U64" s="230">
        <v>3831.554000000001</v>
      </c>
      <c r="V64" s="229">
        <v>617.6980000000002</v>
      </c>
      <c r="W64" s="230">
        <v>518.701</v>
      </c>
      <c r="X64" s="229">
        <f t="shared" si="25"/>
        <v>7352.637000000001</v>
      </c>
      <c r="Y64" s="228">
        <f t="shared" si="26"/>
        <v>-0.6305620690916741</v>
      </c>
    </row>
    <row r="65" spans="1:25" s="236" customFormat="1" ht="19.5" customHeight="1">
      <c r="A65" s="243" t="s">
        <v>57</v>
      </c>
      <c r="B65" s="240">
        <f>SUM(B66:B68)</f>
        <v>680.615</v>
      </c>
      <c r="C65" s="239">
        <f>SUM(C66:C68)</f>
        <v>222.23900000000003</v>
      </c>
      <c r="D65" s="238">
        <f>SUM(D66:D68)</f>
        <v>36.842999999999996</v>
      </c>
      <c r="E65" s="239">
        <f>SUM(E66:E68)</f>
        <v>0.3</v>
      </c>
      <c r="F65" s="238">
        <f t="shared" si="20"/>
        <v>939.997</v>
      </c>
      <c r="G65" s="241">
        <f t="shared" si="21"/>
        <v>0.01855473875624149</v>
      </c>
      <c r="H65" s="240">
        <f>SUM(H66:H68)</f>
        <v>594.5690000000001</v>
      </c>
      <c r="I65" s="239">
        <f>SUM(I66:I68)</f>
        <v>276.129</v>
      </c>
      <c r="J65" s="238">
        <f>SUM(J66:J68)</f>
        <v>0</v>
      </c>
      <c r="K65" s="239">
        <f>SUM(K66:K68)</f>
        <v>0</v>
      </c>
      <c r="L65" s="238">
        <f t="shared" si="22"/>
        <v>870.6980000000001</v>
      </c>
      <c r="M65" s="404">
        <f t="shared" si="27"/>
        <v>0.07959016788829176</v>
      </c>
      <c r="N65" s="409">
        <f>SUM(N66:N68)</f>
        <v>5786.326</v>
      </c>
      <c r="O65" s="239">
        <f>SUM(O66:O68)</f>
        <v>2567.0980000000004</v>
      </c>
      <c r="P65" s="238">
        <f>SUM(P66:P68)</f>
        <v>354.573</v>
      </c>
      <c r="Q65" s="239">
        <f>SUM(Q66:Q68)</f>
        <v>29.770000000000003</v>
      </c>
      <c r="R65" s="238">
        <f t="shared" si="23"/>
        <v>8737.767000000002</v>
      </c>
      <c r="S65" s="424">
        <f t="shared" si="24"/>
        <v>0.01530097851824021</v>
      </c>
      <c r="T65" s="240">
        <f>SUM(T66:T68)</f>
        <v>6676.540000000001</v>
      </c>
      <c r="U65" s="239">
        <f>SUM(U66:U68)</f>
        <v>2422.044000000001</v>
      </c>
      <c r="V65" s="238">
        <f>SUM(V66:V68)</f>
        <v>290.635</v>
      </c>
      <c r="W65" s="239">
        <f>SUM(W66:W68)</f>
        <v>55.212999999999994</v>
      </c>
      <c r="X65" s="238">
        <f t="shared" si="25"/>
        <v>9444.432000000003</v>
      </c>
      <c r="Y65" s="237">
        <f t="shared" si="26"/>
        <v>-0.07482345153207737</v>
      </c>
    </row>
    <row r="66" spans="1:25" ht="19.5" customHeight="1">
      <c r="A66" s="235" t="s">
        <v>281</v>
      </c>
      <c r="B66" s="233">
        <v>459.684</v>
      </c>
      <c r="C66" s="230">
        <v>151.562</v>
      </c>
      <c r="D66" s="229">
        <v>0</v>
      </c>
      <c r="E66" s="230">
        <v>0</v>
      </c>
      <c r="F66" s="229">
        <f t="shared" si="20"/>
        <v>611.2460000000001</v>
      </c>
      <c r="G66" s="232">
        <f t="shared" si="21"/>
        <v>0.0120654745130012</v>
      </c>
      <c r="H66" s="233">
        <v>373.797</v>
      </c>
      <c r="I66" s="230">
        <v>151.60699999999997</v>
      </c>
      <c r="J66" s="229"/>
      <c r="K66" s="230"/>
      <c r="L66" s="229">
        <f t="shared" si="22"/>
        <v>525.404</v>
      </c>
      <c r="M66" s="405">
        <f t="shared" si="27"/>
        <v>0.16338284443970763</v>
      </c>
      <c r="N66" s="410">
        <v>3379.891</v>
      </c>
      <c r="O66" s="230">
        <v>1553.7710000000004</v>
      </c>
      <c r="P66" s="229"/>
      <c r="Q66" s="230"/>
      <c r="R66" s="229">
        <f t="shared" si="23"/>
        <v>4933.662</v>
      </c>
      <c r="S66" s="425">
        <f t="shared" si="24"/>
        <v>0.008639490647697291</v>
      </c>
      <c r="T66" s="233">
        <v>3778.5</v>
      </c>
      <c r="U66" s="230">
        <v>1424.2490000000005</v>
      </c>
      <c r="V66" s="229"/>
      <c r="W66" s="230"/>
      <c r="X66" s="229">
        <f t="shared" si="25"/>
        <v>5202.749000000001</v>
      </c>
      <c r="Y66" s="228">
        <f t="shared" si="26"/>
        <v>-0.051720157939581624</v>
      </c>
    </row>
    <row r="67" spans="1:25" ht="19.5" customHeight="1">
      <c r="A67" s="235" t="s">
        <v>280</v>
      </c>
      <c r="B67" s="233">
        <v>166.079</v>
      </c>
      <c r="C67" s="230">
        <v>69.254</v>
      </c>
      <c r="D67" s="229">
        <v>0</v>
      </c>
      <c r="E67" s="230">
        <v>0</v>
      </c>
      <c r="F67" s="229">
        <f>SUM(B67:E67)</f>
        <v>235.33300000000003</v>
      </c>
      <c r="G67" s="232">
        <f>F67/$F$9</f>
        <v>0.004645272629298369</v>
      </c>
      <c r="H67" s="233">
        <v>125.52799999999999</v>
      </c>
      <c r="I67" s="230">
        <v>35.759</v>
      </c>
      <c r="J67" s="229"/>
      <c r="K67" s="230"/>
      <c r="L67" s="229">
        <f>SUM(H67:K67)</f>
        <v>161.28699999999998</v>
      </c>
      <c r="M67" s="405">
        <f>IF(ISERROR(F67/L67-1),"         /0",(F67/L67-1))</f>
        <v>0.4590946573499417</v>
      </c>
      <c r="N67" s="410">
        <v>1519.079</v>
      </c>
      <c r="O67" s="230">
        <v>723.84</v>
      </c>
      <c r="P67" s="229"/>
      <c r="Q67" s="230"/>
      <c r="R67" s="229">
        <f>SUM(N67:Q67)</f>
        <v>2242.919</v>
      </c>
      <c r="S67" s="425">
        <f>R67/$R$9</f>
        <v>0.003927645980620999</v>
      </c>
      <c r="T67" s="233">
        <v>771.283</v>
      </c>
      <c r="U67" s="230">
        <v>397.9750000000001</v>
      </c>
      <c r="V67" s="229"/>
      <c r="W67" s="230"/>
      <c r="X67" s="229">
        <f>SUM(T67:W67)</f>
        <v>1169.258</v>
      </c>
      <c r="Y67" s="228">
        <f>IF(ISERROR(R67/X67-1),"         /0",IF(R67/X67&gt;5,"  *  ",(R67/X67-1)))</f>
        <v>0.9182413120115491</v>
      </c>
    </row>
    <row r="68" spans="1:25" ht="19.5" customHeight="1" thickBot="1">
      <c r="A68" s="235" t="s">
        <v>279</v>
      </c>
      <c r="B68" s="233">
        <v>54.852000000000004</v>
      </c>
      <c r="C68" s="230">
        <v>1.423</v>
      </c>
      <c r="D68" s="229">
        <v>36.842999999999996</v>
      </c>
      <c r="E68" s="230">
        <v>0.3</v>
      </c>
      <c r="F68" s="229">
        <f>SUM(B68:E68)</f>
        <v>93.41799999999999</v>
      </c>
      <c r="G68" s="232">
        <f>F68/$F$9</f>
        <v>0.001843991613941925</v>
      </c>
      <c r="H68" s="233">
        <v>95.244</v>
      </c>
      <c r="I68" s="230">
        <v>88.763</v>
      </c>
      <c r="J68" s="229">
        <v>0</v>
      </c>
      <c r="K68" s="230">
        <v>0</v>
      </c>
      <c r="L68" s="229">
        <f>SUM(H68:K68)</f>
        <v>184.007</v>
      </c>
      <c r="M68" s="405">
        <f>IF(ISERROR(F68/L68-1),"         /0",(F68/L68-1))</f>
        <v>-0.49231279244811343</v>
      </c>
      <c r="N68" s="410">
        <v>887.3559999999999</v>
      </c>
      <c r="O68" s="230">
        <v>289.487</v>
      </c>
      <c r="P68" s="229">
        <v>354.573</v>
      </c>
      <c r="Q68" s="230">
        <v>29.770000000000003</v>
      </c>
      <c r="R68" s="229">
        <f>SUM(N68:Q68)</f>
        <v>1561.1859999999997</v>
      </c>
      <c r="S68" s="425">
        <f>R68/$R$9</f>
        <v>0.002733841889921916</v>
      </c>
      <c r="T68" s="233">
        <v>2126.757</v>
      </c>
      <c r="U68" s="230">
        <v>599.8199999999999</v>
      </c>
      <c r="V68" s="229">
        <v>290.635</v>
      </c>
      <c r="W68" s="230">
        <v>55.212999999999994</v>
      </c>
      <c r="X68" s="229">
        <f>SUM(T68:W68)</f>
        <v>3072.4250000000006</v>
      </c>
      <c r="Y68" s="228">
        <f>IF(ISERROR(R68/X68-1),"         /0",IF(R68/X68&gt;5,"  *  ",(R68/X68-1)))</f>
        <v>-0.4918717299852724</v>
      </c>
    </row>
    <row r="69" spans="1:25" s="330" customFormat="1" ht="19.5" customHeight="1" thickBot="1">
      <c r="A69" s="336" t="s">
        <v>56</v>
      </c>
      <c r="B69" s="334">
        <v>96.868</v>
      </c>
      <c r="C69" s="333">
        <v>0</v>
      </c>
      <c r="D69" s="332">
        <v>0</v>
      </c>
      <c r="E69" s="333">
        <v>0.4</v>
      </c>
      <c r="F69" s="332">
        <f>SUM(B69:E69)</f>
        <v>97.268</v>
      </c>
      <c r="G69" s="335">
        <f>F69/$F$9</f>
        <v>0.0019199873290468986</v>
      </c>
      <c r="H69" s="334">
        <v>87.669</v>
      </c>
      <c r="I69" s="333">
        <v>0</v>
      </c>
      <c r="J69" s="332"/>
      <c r="K69" s="333"/>
      <c r="L69" s="332">
        <f t="shared" si="22"/>
        <v>87.669</v>
      </c>
      <c r="M69" s="407">
        <f t="shared" si="27"/>
        <v>0.10949138235864453</v>
      </c>
      <c r="N69" s="412">
        <v>908.106</v>
      </c>
      <c r="O69" s="333">
        <v>0.972</v>
      </c>
      <c r="P69" s="332">
        <v>2.597</v>
      </c>
      <c r="Q69" s="333">
        <v>5.069</v>
      </c>
      <c r="R69" s="332">
        <f>SUM(N69:Q69)</f>
        <v>916.7439999999999</v>
      </c>
      <c r="S69" s="427">
        <f>R69/$R$9</f>
        <v>0.0016053392417909058</v>
      </c>
      <c r="T69" s="334">
        <v>698.823</v>
      </c>
      <c r="U69" s="333">
        <v>32.07000000000001</v>
      </c>
      <c r="V69" s="332">
        <v>0.545</v>
      </c>
      <c r="W69" s="333">
        <v>0.16999999999999998</v>
      </c>
      <c r="X69" s="332">
        <f>SUM(T69:W69)</f>
        <v>731.608</v>
      </c>
      <c r="Y69" s="331">
        <f>IF(ISERROR(R69/X69-1),"         /0",IF(R69/X69&gt;5,"  *  ",(R69/X69-1)))</f>
        <v>0.253053547801555</v>
      </c>
    </row>
    <row r="70" ht="15" thickTop="1">
      <c r="A70" s="121" t="s">
        <v>43</v>
      </c>
    </row>
    <row r="71" ht="15">
      <c r="A71" s="121" t="s">
        <v>55</v>
      </c>
    </row>
    <row r="72" ht="15">
      <c r="A72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0:Y65536 M70:M65536 Y3 M3">
    <cfRule type="cellIs" priority="4" dxfId="91" operator="lessThan" stopIfTrue="1">
      <formula>0</formula>
    </cfRule>
  </conditionalFormatting>
  <conditionalFormatting sqref="Y9:Y69 M9:M69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A1">
      <selection activeCell="U10" sqref="U10:X62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.75" thickBot="1">
      <c r="Y1" s="679" t="s">
        <v>28</v>
      </c>
      <c r="Z1" s="680"/>
    </row>
    <row r="2" ht="9.75" customHeight="1" thickBot="1"/>
    <row r="3" spans="1:26" ht="24" customHeight="1" thickTop="1">
      <c r="A3" s="586" t="s">
        <v>120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8"/>
    </row>
    <row r="4" spans="1:26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</row>
    <row r="5" spans="1:26" s="174" customFormat="1" ht="19.5" customHeight="1" thickBot="1" thickTop="1">
      <c r="A5" s="672" t="s">
        <v>121</v>
      </c>
      <c r="B5" s="672" t="s">
        <v>122</v>
      </c>
      <c r="C5" s="604" t="s">
        <v>36</v>
      </c>
      <c r="D5" s="605"/>
      <c r="E5" s="605"/>
      <c r="F5" s="605"/>
      <c r="G5" s="605"/>
      <c r="H5" s="605"/>
      <c r="I5" s="605"/>
      <c r="J5" s="605"/>
      <c r="K5" s="606"/>
      <c r="L5" s="606"/>
      <c r="M5" s="606"/>
      <c r="N5" s="607"/>
      <c r="O5" s="608" t="s">
        <v>35</v>
      </c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7"/>
    </row>
    <row r="6" spans="1:26" s="173" customFormat="1" ht="26.25" customHeight="1" thickBot="1">
      <c r="A6" s="673"/>
      <c r="B6" s="673"/>
      <c r="C6" s="681" t="s">
        <v>204</v>
      </c>
      <c r="D6" s="682"/>
      <c r="E6" s="682"/>
      <c r="F6" s="682"/>
      <c r="G6" s="683"/>
      <c r="H6" s="593" t="s">
        <v>34</v>
      </c>
      <c r="I6" s="681" t="s">
        <v>205</v>
      </c>
      <c r="J6" s="682"/>
      <c r="K6" s="682"/>
      <c r="L6" s="682"/>
      <c r="M6" s="683"/>
      <c r="N6" s="593" t="s">
        <v>33</v>
      </c>
      <c r="O6" s="684" t="s">
        <v>206</v>
      </c>
      <c r="P6" s="682"/>
      <c r="Q6" s="682"/>
      <c r="R6" s="682"/>
      <c r="S6" s="683"/>
      <c r="T6" s="593" t="s">
        <v>34</v>
      </c>
      <c r="U6" s="684" t="s">
        <v>207</v>
      </c>
      <c r="V6" s="682"/>
      <c r="W6" s="682"/>
      <c r="X6" s="682"/>
      <c r="Y6" s="683"/>
      <c r="Z6" s="593" t="s">
        <v>33</v>
      </c>
    </row>
    <row r="7" spans="1:26" s="168" customFormat="1" ht="26.25" customHeight="1">
      <c r="A7" s="674"/>
      <c r="B7" s="674"/>
      <c r="C7" s="576" t="s">
        <v>22</v>
      </c>
      <c r="D7" s="577"/>
      <c r="E7" s="578" t="s">
        <v>21</v>
      </c>
      <c r="F7" s="579"/>
      <c r="G7" s="580" t="s">
        <v>17</v>
      </c>
      <c r="H7" s="594"/>
      <c r="I7" s="576" t="s">
        <v>22</v>
      </c>
      <c r="J7" s="577"/>
      <c r="K7" s="578" t="s">
        <v>21</v>
      </c>
      <c r="L7" s="579"/>
      <c r="M7" s="580" t="s">
        <v>17</v>
      </c>
      <c r="N7" s="594"/>
      <c r="O7" s="577" t="s">
        <v>22</v>
      </c>
      <c r="P7" s="577"/>
      <c r="Q7" s="582" t="s">
        <v>21</v>
      </c>
      <c r="R7" s="577"/>
      <c r="S7" s="580" t="s">
        <v>17</v>
      </c>
      <c r="T7" s="594"/>
      <c r="U7" s="583" t="s">
        <v>22</v>
      </c>
      <c r="V7" s="579"/>
      <c r="W7" s="578" t="s">
        <v>21</v>
      </c>
      <c r="X7" s="599"/>
      <c r="Y7" s="580" t="s">
        <v>17</v>
      </c>
      <c r="Z7" s="594"/>
    </row>
    <row r="8" spans="1:26" s="168" customFormat="1" ht="31.5" thickBot="1">
      <c r="A8" s="675"/>
      <c r="B8" s="675"/>
      <c r="C8" s="171" t="s">
        <v>19</v>
      </c>
      <c r="D8" s="169" t="s">
        <v>18</v>
      </c>
      <c r="E8" s="170" t="s">
        <v>19</v>
      </c>
      <c r="F8" s="169" t="s">
        <v>18</v>
      </c>
      <c r="G8" s="581"/>
      <c r="H8" s="595"/>
      <c r="I8" s="171" t="s">
        <v>19</v>
      </c>
      <c r="J8" s="169" t="s">
        <v>18</v>
      </c>
      <c r="K8" s="170" t="s">
        <v>19</v>
      </c>
      <c r="L8" s="169" t="s">
        <v>18</v>
      </c>
      <c r="M8" s="581"/>
      <c r="N8" s="595"/>
      <c r="O8" s="172" t="s">
        <v>19</v>
      </c>
      <c r="P8" s="169" t="s">
        <v>18</v>
      </c>
      <c r="Q8" s="170" t="s">
        <v>19</v>
      </c>
      <c r="R8" s="169" t="s">
        <v>18</v>
      </c>
      <c r="S8" s="581"/>
      <c r="T8" s="595"/>
      <c r="U8" s="171" t="s">
        <v>19</v>
      </c>
      <c r="V8" s="169" t="s">
        <v>18</v>
      </c>
      <c r="W8" s="170" t="s">
        <v>19</v>
      </c>
      <c r="X8" s="169" t="s">
        <v>18</v>
      </c>
      <c r="Y8" s="581"/>
      <c r="Z8" s="595"/>
    </row>
    <row r="9" spans="1:26" s="157" customFormat="1" ht="18" customHeight="1" thickBot="1" thickTop="1">
      <c r="A9" s="167" t="s">
        <v>24</v>
      </c>
      <c r="B9" s="372"/>
      <c r="C9" s="166">
        <f>SUM(C10:C62)</f>
        <v>1554769</v>
      </c>
      <c r="D9" s="160">
        <f>SUM(D10:D62)</f>
        <v>1554769</v>
      </c>
      <c r="E9" s="161">
        <f>SUM(E10:E62)</f>
        <v>78912</v>
      </c>
      <c r="F9" s="160">
        <f>SUM(F10:F62)</f>
        <v>78912</v>
      </c>
      <c r="G9" s="159">
        <f>SUM(C9:F9)</f>
        <v>3267362</v>
      </c>
      <c r="H9" s="163">
        <f aca="true" t="shared" si="0" ref="H9:H18">G9/$G$9</f>
        <v>1</v>
      </c>
      <c r="I9" s="162">
        <f>SUM(I10:I62)</f>
        <v>1333198</v>
      </c>
      <c r="J9" s="160">
        <f>SUM(J10:J62)</f>
        <v>1333198</v>
      </c>
      <c r="K9" s="161">
        <f>SUM(K10:K62)</f>
        <v>84173</v>
      </c>
      <c r="L9" s="160">
        <f>SUM(L10:L62)</f>
        <v>84173</v>
      </c>
      <c r="M9" s="159">
        <f aca="true" t="shared" si="1" ref="M9:M18">SUM(I9:L9)</f>
        <v>2834742</v>
      </c>
      <c r="N9" s="165">
        <f aca="true" t="shared" si="2" ref="N9:N18">IF(ISERROR(G9/M9-1),"         /0",(G9/M9-1))</f>
        <v>0.15261353590556026</v>
      </c>
      <c r="O9" s="164">
        <f>SUM(O10:O62)</f>
        <v>16104117</v>
      </c>
      <c r="P9" s="160">
        <f>SUM(P10:P62)</f>
        <v>16104117</v>
      </c>
      <c r="Q9" s="161">
        <f>SUM(Q10:Q62)</f>
        <v>839276</v>
      </c>
      <c r="R9" s="160">
        <f>SUM(R10:R62)</f>
        <v>839276</v>
      </c>
      <c r="S9" s="159">
        <f aca="true" t="shared" si="3" ref="S9:S18">SUM(O9:R9)</f>
        <v>33886786</v>
      </c>
      <c r="T9" s="163">
        <f aca="true" t="shared" si="4" ref="T9:T18">S9/$S$9</f>
        <v>1</v>
      </c>
      <c r="U9" s="162">
        <f>SUM(U10:U62)</f>
        <v>13807682</v>
      </c>
      <c r="V9" s="160">
        <f>SUM(V10:V62)</f>
        <v>13807682</v>
      </c>
      <c r="W9" s="161">
        <f>SUM(W10:W62)</f>
        <v>821079</v>
      </c>
      <c r="X9" s="160">
        <f>SUM(X10:X62)</f>
        <v>821079</v>
      </c>
      <c r="Y9" s="159">
        <f aca="true" t="shared" si="5" ref="Y9:Y18">SUM(U9:X9)</f>
        <v>29257522</v>
      </c>
      <c r="Z9" s="158">
        <f>IF(ISERROR(S9/Y9-1),"         /0",(S9/Y9-1))</f>
        <v>0.15822474644298312</v>
      </c>
    </row>
    <row r="10" spans="1:26" ht="21" customHeight="1" thickTop="1">
      <c r="A10" s="156" t="s">
        <v>148</v>
      </c>
      <c r="B10" s="373" t="s">
        <v>400</v>
      </c>
      <c r="C10" s="154">
        <v>585715</v>
      </c>
      <c r="D10" s="150">
        <v>503321</v>
      </c>
      <c r="E10" s="151">
        <v>16248</v>
      </c>
      <c r="F10" s="150">
        <v>16598</v>
      </c>
      <c r="G10" s="149">
        <f aca="true" t="shared" si="6" ref="G10:G29">SUM(C10:F10)</f>
        <v>1121882</v>
      </c>
      <c r="H10" s="153">
        <f t="shared" si="0"/>
        <v>0.34336017863952634</v>
      </c>
      <c r="I10" s="152">
        <v>566313</v>
      </c>
      <c r="J10" s="150">
        <v>460663</v>
      </c>
      <c r="K10" s="151">
        <v>18274</v>
      </c>
      <c r="L10" s="150">
        <v>15989</v>
      </c>
      <c r="M10" s="149">
        <f t="shared" si="1"/>
        <v>1061239</v>
      </c>
      <c r="N10" s="155">
        <f t="shared" si="2"/>
        <v>0.057143584055994845</v>
      </c>
      <c r="O10" s="154">
        <v>5955768</v>
      </c>
      <c r="P10" s="150">
        <v>6003612</v>
      </c>
      <c r="Q10" s="151">
        <v>195533</v>
      </c>
      <c r="R10" s="150">
        <v>175388</v>
      </c>
      <c r="S10" s="149">
        <f t="shared" si="3"/>
        <v>12330301</v>
      </c>
      <c r="T10" s="153">
        <f t="shared" si="4"/>
        <v>0.36386752641575393</v>
      </c>
      <c r="U10" s="152">
        <v>5338300</v>
      </c>
      <c r="V10" s="150">
        <v>5374628</v>
      </c>
      <c r="W10" s="151">
        <v>177432</v>
      </c>
      <c r="X10" s="150">
        <v>168971</v>
      </c>
      <c r="Y10" s="149">
        <f t="shared" si="5"/>
        <v>11059331</v>
      </c>
      <c r="Z10" s="148">
        <f aca="true" t="shared" si="7" ref="Z10:Z18">IF(ISERROR(S10/Y10-1),"         /0",IF(S10/Y10&gt;5,"  *  ",(S10/Y10-1)))</f>
        <v>0.11492286468322543</v>
      </c>
    </row>
    <row r="11" spans="1:26" ht="21" customHeight="1">
      <c r="A11" s="147" t="s">
        <v>149</v>
      </c>
      <c r="B11" s="374" t="s">
        <v>401</v>
      </c>
      <c r="C11" s="145">
        <v>212822</v>
      </c>
      <c r="D11" s="141">
        <v>215707</v>
      </c>
      <c r="E11" s="142">
        <v>4814</v>
      </c>
      <c r="F11" s="141">
        <v>4123</v>
      </c>
      <c r="G11" s="140">
        <f t="shared" si="6"/>
        <v>437466</v>
      </c>
      <c r="H11" s="144">
        <f t="shared" si="0"/>
        <v>0.13388966389399154</v>
      </c>
      <c r="I11" s="143">
        <v>120103</v>
      </c>
      <c r="J11" s="141">
        <v>133768</v>
      </c>
      <c r="K11" s="142">
        <v>6143</v>
      </c>
      <c r="L11" s="141">
        <v>5598</v>
      </c>
      <c r="M11" s="140">
        <f t="shared" si="1"/>
        <v>265612</v>
      </c>
      <c r="N11" s="146">
        <f t="shared" si="2"/>
        <v>0.6470114302064667</v>
      </c>
      <c r="O11" s="145">
        <v>1854882</v>
      </c>
      <c r="P11" s="141">
        <v>1854204</v>
      </c>
      <c r="Q11" s="142">
        <v>46340</v>
      </c>
      <c r="R11" s="141">
        <v>48725</v>
      </c>
      <c r="S11" s="140">
        <f t="shared" si="3"/>
        <v>3804151</v>
      </c>
      <c r="T11" s="144">
        <f t="shared" si="4"/>
        <v>0.11226060211198548</v>
      </c>
      <c r="U11" s="143">
        <v>1307689</v>
      </c>
      <c r="V11" s="141">
        <v>1322625</v>
      </c>
      <c r="W11" s="142">
        <v>40947</v>
      </c>
      <c r="X11" s="141">
        <v>41613</v>
      </c>
      <c r="Y11" s="140">
        <f t="shared" si="5"/>
        <v>2712874</v>
      </c>
      <c r="Z11" s="139">
        <f t="shared" si="7"/>
        <v>0.4022586378873476</v>
      </c>
    </row>
    <row r="12" spans="1:26" ht="21" customHeight="1">
      <c r="A12" s="147" t="s">
        <v>150</v>
      </c>
      <c r="B12" s="374" t="s">
        <v>402</v>
      </c>
      <c r="C12" s="145">
        <v>125255</v>
      </c>
      <c r="D12" s="141">
        <v>141946</v>
      </c>
      <c r="E12" s="142">
        <v>3717</v>
      </c>
      <c r="F12" s="141">
        <v>3575</v>
      </c>
      <c r="G12" s="140">
        <f t="shared" si="6"/>
        <v>274493</v>
      </c>
      <c r="H12" s="144">
        <f t="shared" si="0"/>
        <v>0.08401058713420796</v>
      </c>
      <c r="I12" s="143">
        <v>103942</v>
      </c>
      <c r="J12" s="141">
        <v>121897</v>
      </c>
      <c r="K12" s="142">
        <v>3431</v>
      </c>
      <c r="L12" s="141">
        <v>3783</v>
      </c>
      <c r="M12" s="140">
        <f t="shared" si="1"/>
        <v>233053</v>
      </c>
      <c r="N12" s="146">
        <f t="shared" si="2"/>
        <v>0.17781363037592302</v>
      </c>
      <c r="O12" s="145">
        <v>1385644</v>
      </c>
      <c r="P12" s="141">
        <v>1383614</v>
      </c>
      <c r="Q12" s="142">
        <v>37857</v>
      </c>
      <c r="R12" s="141">
        <v>38586</v>
      </c>
      <c r="S12" s="140">
        <f t="shared" si="3"/>
        <v>2845701</v>
      </c>
      <c r="T12" s="144">
        <f t="shared" si="4"/>
        <v>0.08397671587975325</v>
      </c>
      <c r="U12" s="143">
        <v>1187954</v>
      </c>
      <c r="V12" s="141">
        <v>1185668</v>
      </c>
      <c r="W12" s="142">
        <v>32931</v>
      </c>
      <c r="X12" s="141">
        <v>37768</v>
      </c>
      <c r="Y12" s="140">
        <f t="shared" si="5"/>
        <v>2444321</v>
      </c>
      <c r="Z12" s="139">
        <f t="shared" si="7"/>
        <v>0.16420920165559272</v>
      </c>
    </row>
    <row r="13" spans="1:26" ht="21" customHeight="1">
      <c r="A13" s="147" t="s">
        <v>151</v>
      </c>
      <c r="B13" s="374" t="s">
        <v>403</v>
      </c>
      <c r="C13" s="145">
        <v>119890</v>
      </c>
      <c r="D13" s="141">
        <v>139898</v>
      </c>
      <c r="E13" s="142">
        <v>103</v>
      </c>
      <c r="F13" s="141">
        <v>107</v>
      </c>
      <c r="G13" s="140">
        <f t="shared" si="6"/>
        <v>259998</v>
      </c>
      <c r="H13" s="144">
        <f t="shared" si="0"/>
        <v>0.07957428653451928</v>
      </c>
      <c r="I13" s="143">
        <v>77675</v>
      </c>
      <c r="J13" s="141">
        <v>92170</v>
      </c>
      <c r="K13" s="142">
        <v>866</v>
      </c>
      <c r="L13" s="141">
        <v>1112</v>
      </c>
      <c r="M13" s="140">
        <f t="shared" si="1"/>
        <v>171823</v>
      </c>
      <c r="N13" s="146">
        <f t="shared" si="2"/>
        <v>0.5131734401098804</v>
      </c>
      <c r="O13" s="145">
        <v>1205186</v>
      </c>
      <c r="P13" s="141">
        <v>1211781</v>
      </c>
      <c r="Q13" s="142">
        <v>10840</v>
      </c>
      <c r="R13" s="141">
        <v>9573</v>
      </c>
      <c r="S13" s="140">
        <f t="shared" si="3"/>
        <v>2437380</v>
      </c>
      <c r="T13" s="144">
        <f t="shared" si="4"/>
        <v>0.07192715178122823</v>
      </c>
      <c r="U13" s="143">
        <v>887041</v>
      </c>
      <c r="V13" s="141">
        <v>878913</v>
      </c>
      <c r="W13" s="142">
        <v>9107</v>
      </c>
      <c r="X13" s="141">
        <v>8897</v>
      </c>
      <c r="Y13" s="140">
        <f t="shared" si="5"/>
        <v>1783958</v>
      </c>
      <c r="Z13" s="139">
        <f t="shared" si="7"/>
        <v>0.3662765603226086</v>
      </c>
    </row>
    <row r="14" spans="1:26" ht="21" customHeight="1">
      <c r="A14" s="147" t="s">
        <v>152</v>
      </c>
      <c r="B14" s="374" t="s">
        <v>404</v>
      </c>
      <c r="C14" s="145">
        <v>73526</v>
      </c>
      <c r="D14" s="141">
        <v>84993</v>
      </c>
      <c r="E14" s="142">
        <v>749</v>
      </c>
      <c r="F14" s="141">
        <v>857</v>
      </c>
      <c r="G14" s="140">
        <f t="shared" si="6"/>
        <v>160125</v>
      </c>
      <c r="H14" s="144">
        <f t="shared" si="0"/>
        <v>0.04900742556227317</v>
      </c>
      <c r="I14" s="143">
        <v>58701</v>
      </c>
      <c r="J14" s="141">
        <v>71261</v>
      </c>
      <c r="K14" s="142">
        <v>902</v>
      </c>
      <c r="L14" s="141">
        <v>1131</v>
      </c>
      <c r="M14" s="140">
        <f t="shared" si="1"/>
        <v>131995</v>
      </c>
      <c r="N14" s="146">
        <f t="shared" si="2"/>
        <v>0.2131141331111026</v>
      </c>
      <c r="O14" s="145">
        <v>829783</v>
      </c>
      <c r="P14" s="141">
        <v>825134</v>
      </c>
      <c r="Q14" s="142">
        <v>10628</v>
      </c>
      <c r="R14" s="141">
        <v>11539</v>
      </c>
      <c r="S14" s="140">
        <f t="shared" si="3"/>
        <v>1677084</v>
      </c>
      <c r="T14" s="144">
        <f t="shared" si="4"/>
        <v>0.04949079561573057</v>
      </c>
      <c r="U14" s="143">
        <v>677968</v>
      </c>
      <c r="V14" s="141">
        <v>671038</v>
      </c>
      <c r="W14" s="142">
        <v>25448</v>
      </c>
      <c r="X14" s="141">
        <v>23949</v>
      </c>
      <c r="Y14" s="140">
        <f t="shared" si="5"/>
        <v>1398403</v>
      </c>
      <c r="Z14" s="139">
        <f t="shared" si="7"/>
        <v>0.19928518459986133</v>
      </c>
    </row>
    <row r="15" spans="1:26" ht="21" customHeight="1">
      <c r="A15" s="147" t="s">
        <v>154</v>
      </c>
      <c r="B15" s="374" t="s">
        <v>405</v>
      </c>
      <c r="C15" s="145">
        <v>44353</v>
      </c>
      <c r="D15" s="141">
        <v>49785</v>
      </c>
      <c r="E15" s="142">
        <v>14192</v>
      </c>
      <c r="F15" s="141">
        <v>16069</v>
      </c>
      <c r="G15" s="140">
        <f t="shared" si="6"/>
        <v>124399</v>
      </c>
      <c r="H15" s="144">
        <f t="shared" si="0"/>
        <v>0.0380732223732785</v>
      </c>
      <c r="I15" s="143">
        <v>37078</v>
      </c>
      <c r="J15" s="141">
        <v>42362</v>
      </c>
      <c r="K15" s="142">
        <v>17353</v>
      </c>
      <c r="L15" s="141">
        <v>15735</v>
      </c>
      <c r="M15" s="140">
        <f t="shared" si="1"/>
        <v>112528</v>
      </c>
      <c r="N15" s="146">
        <f t="shared" si="2"/>
        <v>0.10549374377932597</v>
      </c>
      <c r="O15" s="145">
        <v>425166</v>
      </c>
      <c r="P15" s="141">
        <v>431320</v>
      </c>
      <c r="Q15" s="142">
        <v>163129</v>
      </c>
      <c r="R15" s="141">
        <v>162066</v>
      </c>
      <c r="S15" s="140">
        <f t="shared" si="3"/>
        <v>1181681</v>
      </c>
      <c r="T15" s="144">
        <f t="shared" si="4"/>
        <v>0.03487143926839211</v>
      </c>
      <c r="U15" s="143">
        <v>358526</v>
      </c>
      <c r="V15" s="141">
        <v>365424</v>
      </c>
      <c r="W15" s="142">
        <v>139585</v>
      </c>
      <c r="X15" s="141">
        <v>129580</v>
      </c>
      <c r="Y15" s="140">
        <f t="shared" si="5"/>
        <v>993115</v>
      </c>
      <c r="Z15" s="139">
        <f t="shared" si="7"/>
        <v>0.1898732775156955</v>
      </c>
    </row>
    <row r="16" spans="1:26" ht="21" customHeight="1">
      <c r="A16" s="147" t="s">
        <v>153</v>
      </c>
      <c r="B16" s="374" t="s">
        <v>406</v>
      </c>
      <c r="C16" s="145">
        <v>53230</v>
      </c>
      <c r="D16" s="141">
        <v>58432</v>
      </c>
      <c r="E16" s="142">
        <v>1454</v>
      </c>
      <c r="F16" s="141">
        <v>1521</v>
      </c>
      <c r="G16" s="140">
        <f>SUM(C16:F16)</f>
        <v>114637</v>
      </c>
      <c r="H16" s="144">
        <f>G16/$G$9</f>
        <v>0.03508549098630638</v>
      </c>
      <c r="I16" s="143">
        <v>52186</v>
      </c>
      <c r="J16" s="141">
        <v>59391</v>
      </c>
      <c r="K16" s="142">
        <v>2331</v>
      </c>
      <c r="L16" s="141">
        <v>2521</v>
      </c>
      <c r="M16" s="140">
        <f>SUM(I16:L16)</f>
        <v>116429</v>
      </c>
      <c r="N16" s="146">
        <f>IF(ISERROR(G16/M16-1),"         /0",(G16/M16-1))</f>
        <v>-0.0153913543876526</v>
      </c>
      <c r="O16" s="145">
        <v>627532</v>
      </c>
      <c r="P16" s="141">
        <v>626483</v>
      </c>
      <c r="Q16" s="142">
        <v>18533</v>
      </c>
      <c r="R16" s="141">
        <v>19217</v>
      </c>
      <c r="S16" s="140">
        <f>SUM(O16:R16)</f>
        <v>1291765</v>
      </c>
      <c r="T16" s="144">
        <f>S16/$S$9</f>
        <v>0.03812002117875682</v>
      </c>
      <c r="U16" s="143">
        <v>565310</v>
      </c>
      <c r="V16" s="141">
        <v>559853</v>
      </c>
      <c r="W16" s="142">
        <v>23330</v>
      </c>
      <c r="X16" s="141">
        <v>24607</v>
      </c>
      <c r="Y16" s="140">
        <f>SUM(U16:X16)</f>
        <v>1173100</v>
      </c>
      <c r="Z16" s="139">
        <f>IF(ISERROR(S16/Y16-1),"         /0",IF(S16/Y16&gt;5,"  *  ",(S16/Y16-1)))</f>
        <v>0.10115505924473611</v>
      </c>
    </row>
    <row r="17" spans="1:26" ht="21" customHeight="1">
      <c r="A17" s="147" t="s">
        <v>161</v>
      </c>
      <c r="B17" s="374" t="s">
        <v>407</v>
      </c>
      <c r="C17" s="145">
        <v>50521</v>
      </c>
      <c r="D17" s="141">
        <v>57842</v>
      </c>
      <c r="E17" s="142">
        <v>51</v>
      </c>
      <c r="F17" s="141">
        <v>49</v>
      </c>
      <c r="G17" s="140">
        <f>SUM(C17:F17)</f>
        <v>108463</v>
      </c>
      <c r="H17" s="144">
        <f>G17/$G$9</f>
        <v>0.03319589320069218</v>
      </c>
      <c r="I17" s="143">
        <v>38311</v>
      </c>
      <c r="J17" s="141">
        <v>45714</v>
      </c>
      <c r="K17" s="142">
        <v>625</v>
      </c>
      <c r="L17" s="141">
        <v>627</v>
      </c>
      <c r="M17" s="140">
        <f>SUM(I17:L17)</f>
        <v>85277</v>
      </c>
      <c r="N17" s="146">
        <f>IF(ISERROR(G17/M17-1),"         /0",(G17/M17-1))</f>
        <v>0.2718904276651384</v>
      </c>
      <c r="O17" s="145">
        <v>495559</v>
      </c>
      <c r="P17" s="141">
        <v>492702</v>
      </c>
      <c r="Q17" s="142">
        <v>4300</v>
      </c>
      <c r="R17" s="141">
        <v>3967</v>
      </c>
      <c r="S17" s="140">
        <f>SUM(O17:R17)</f>
        <v>996528</v>
      </c>
      <c r="T17" s="144">
        <f>S17/$S$9</f>
        <v>0.029407569074269835</v>
      </c>
      <c r="U17" s="143">
        <v>416912</v>
      </c>
      <c r="V17" s="141">
        <v>414709</v>
      </c>
      <c r="W17" s="142">
        <v>11308</v>
      </c>
      <c r="X17" s="141">
        <v>9416</v>
      </c>
      <c r="Y17" s="140">
        <f>SUM(U17:X17)</f>
        <v>852345</v>
      </c>
      <c r="Z17" s="139">
        <f>IF(ISERROR(S17/Y17-1),"         /0",IF(S17/Y17&gt;5,"  *  ",(S17/Y17-1)))</f>
        <v>0.16916037520018312</v>
      </c>
    </row>
    <row r="18" spans="1:26" ht="21" customHeight="1">
      <c r="A18" s="147" t="s">
        <v>160</v>
      </c>
      <c r="B18" s="374" t="s">
        <v>408</v>
      </c>
      <c r="C18" s="145">
        <v>42215</v>
      </c>
      <c r="D18" s="141">
        <v>38842</v>
      </c>
      <c r="E18" s="142">
        <v>1871</v>
      </c>
      <c r="F18" s="141">
        <v>1626</v>
      </c>
      <c r="G18" s="140">
        <f t="shared" si="6"/>
        <v>84554</v>
      </c>
      <c r="H18" s="144">
        <f t="shared" si="0"/>
        <v>0.02587836915530021</v>
      </c>
      <c r="I18" s="143">
        <v>43559</v>
      </c>
      <c r="J18" s="141">
        <v>39481</v>
      </c>
      <c r="K18" s="142">
        <v>1388</v>
      </c>
      <c r="L18" s="141">
        <v>1115</v>
      </c>
      <c r="M18" s="140">
        <f t="shared" si="1"/>
        <v>85543</v>
      </c>
      <c r="N18" s="146">
        <f t="shared" si="2"/>
        <v>-0.01156143693814804</v>
      </c>
      <c r="O18" s="145">
        <v>445819</v>
      </c>
      <c r="P18" s="141">
        <v>448168</v>
      </c>
      <c r="Q18" s="142">
        <v>12427</v>
      </c>
      <c r="R18" s="141">
        <v>12902</v>
      </c>
      <c r="S18" s="140">
        <f t="shared" si="3"/>
        <v>919316</v>
      </c>
      <c r="T18" s="144">
        <f t="shared" si="4"/>
        <v>0.027129040800741622</v>
      </c>
      <c r="U18" s="143">
        <v>440476</v>
      </c>
      <c r="V18" s="141">
        <v>438721</v>
      </c>
      <c r="W18" s="142">
        <v>12491</v>
      </c>
      <c r="X18" s="141">
        <v>14134</v>
      </c>
      <c r="Y18" s="140">
        <f t="shared" si="5"/>
        <v>905822</v>
      </c>
      <c r="Z18" s="139">
        <f t="shared" si="7"/>
        <v>0.014896966512184528</v>
      </c>
    </row>
    <row r="19" spans="1:26" ht="21" customHeight="1">
      <c r="A19" s="147" t="s">
        <v>156</v>
      </c>
      <c r="B19" s="374" t="s">
        <v>409</v>
      </c>
      <c r="C19" s="145">
        <v>39120</v>
      </c>
      <c r="D19" s="141">
        <v>40046</v>
      </c>
      <c r="E19" s="142">
        <v>241</v>
      </c>
      <c r="F19" s="141">
        <v>207</v>
      </c>
      <c r="G19" s="140">
        <f t="shared" si="6"/>
        <v>79614</v>
      </c>
      <c r="H19" s="144">
        <f aca="true" t="shared" si="8" ref="H19:H29">G19/$G$9</f>
        <v>0.024366446080966848</v>
      </c>
      <c r="I19" s="143">
        <v>37909</v>
      </c>
      <c r="J19" s="141">
        <v>40722</v>
      </c>
      <c r="K19" s="142">
        <v>348</v>
      </c>
      <c r="L19" s="141">
        <v>407</v>
      </c>
      <c r="M19" s="140">
        <f aca="true" t="shared" si="9" ref="M19:M29">SUM(I19:L19)</f>
        <v>79386</v>
      </c>
      <c r="N19" s="146">
        <f aca="true" t="shared" si="10" ref="N19:N29">IF(ISERROR(G19/M19-1),"         /0",(G19/M19-1))</f>
        <v>0.0028720429294837313</v>
      </c>
      <c r="O19" s="145">
        <v>426920</v>
      </c>
      <c r="P19" s="141">
        <v>427859</v>
      </c>
      <c r="Q19" s="142">
        <v>3645</v>
      </c>
      <c r="R19" s="141">
        <v>3828</v>
      </c>
      <c r="S19" s="140">
        <f aca="true" t="shared" si="11" ref="S19:S29">SUM(O19:R19)</f>
        <v>862252</v>
      </c>
      <c r="T19" s="144">
        <f aca="true" t="shared" si="12" ref="T19:T29">S19/$S$9</f>
        <v>0.025445080569163447</v>
      </c>
      <c r="U19" s="143">
        <v>379847</v>
      </c>
      <c r="V19" s="141">
        <v>378825</v>
      </c>
      <c r="W19" s="142">
        <v>5091</v>
      </c>
      <c r="X19" s="141">
        <v>4964</v>
      </c>
      <c r="Y19" s="140">
        <f aca="true" t="shared" si="13" ref="Y19:Y29">SUM(U19:X19)</f>
        <v>768727</v>
      </c>
      <c r="Z19" s="139">
        <f aca="true" t="shared" si="14" ref="Z19:Z29">IF(ISERROR(S19/Y19-1),"         /0",IF(S19/Y19&gt;5,"  *  ",(S19/Y19-1)))</f>
        <v>0.12166217655942879</v>
      </c>
    </row>
    <row r="20" spans="1:26" ht="21" customHeight="1">
      <c r="A20" s="147" t="s">
        <v>155</v>
      </c>
      <c r="B20" s="374" t="s">
        <v>410</v>
      </c>
      <c r="C20" s="145">
        <v>35219</v>
      </c>
      <c r="D20" s="141">
        <v>39114</v>
      </c>
      <c r="E20" s="142">
        <v>2305</v>
      </c>
      <c r="F20" s="141">
        <v>2097</v>
      </c>
      <c r="G20" s="140">
        <f t="shared" si="6"/>
        <v>78735</v>
      </c>
      <c r="H20" s="144">
        <f t="shared" si="8"/>
        <v>0.024097421712072308</v>
      </c>
      <c r="I20" s="143">
        <v>29266</v>
      </c>
      <c r="J20" s="141">
        <v>35022</v>
      </c>
      <c r="K20" s="142">
        <v>2140</v>
      </c>
      <c r="L20" s="141">
        <v>3166</v>
      </c>
      <c r="M20" s="140">
        <f t="shared" si="9"/>
        <v>69594</v>
      </c>
      <c r="N20" s="146">
        <f t="shared" si="10"/>
        <v>0.1313475299594793</v>
      </c>
      <c r="O20" s="145">
        <v>407425</v>
      </c>
      <c r="P20" s="141">
        <v>398156</v>
      </c>
      <c r="Q20" s="142">
        <v>21261</v>
      </c>
      <c r="R20" s="141">
        <v>22230</v>
      </c>
      <c r="S20" s="140">
        <f t="shared" si="11"/>
        <v>849072</v>
      </c>
      <c r="T20" s="144">
        <f t="shared" si="12"/>
        <v>0.02505613840155865</v>
      </c>
      <c r="U20" s="143">
        <v>343623</v>
      </c>
      <c r="V20" s="141">
        <v>333927</v>
      </c>
      <c r="W20" s="142">
        <v>17237</v>
      </c>
      <c r="X20" s="141">
        <v>18896</v>
      </c>
      <c r="Y20" s="140">
        <f t="shared" si="13"/>
        <v>713683</v>
      </c>
      <c r="Z20" s="139">
        <f t="shared" si="14"/>
        <v>0.18970467280291103</v>
      </c>
    </row>
    <row r="21" spans="1:26" ht="21" customHeight="1">
      <c r="A21" s="147" t="s">
        <v>162</v>
      </c>
      <c r="B21" s="374" t="s">
        <v>411</v>
      </c>
      <c r="C21" s="145">
        <v>23654</v>
      </c>
      <c r="D21" s="141">
        <v>27747</v>
      </c>
      <c r="E21" s="142">
        <v>68</v>
      </c>
      <c r="F21" s="141">
        <v>83</v>
      </c>
      <c r="G21" s="140">
        <f>SUM(C21:F21)</f>
        <v>51552</v>
      </c>
      <c r="H21" s="144">
        <f>G21/$G$9</f>
        <v>0.015777866058306365</v>
      </c>
      <c r="I21" s="143">
        <v>21235</v>
      </c>
      <c r="J21" s="141">
        <v>27178</v>
      </c>
      <c r="K21" s="142">
        <v>33</v>
      </c>
      <c r="L21" s="141">
        <v>153</v>
      </c>
      <c r="M21" s="140">
        <f>SUM(I21:L21)</f>
        <v>48599</v>
      </c>
      <c r="N21" s="146">
        <f>IF(ISERROR(G21/M21-1),"         /0",(G21/M21-1))</f>
        <v>0.060762567131011025</v>
      </c>
      <c r="O21" s="145">
        <v>278598</v>
      </c>
      <c r="P21" s="141">
        <v>274025</v>
      </c>
      <c r="Q21" s="142">
        <v>1760</v>
      </c>
      <c r="R21" s="141">
        <v>2054</v>
      </c>
      <c r="S21" s="140">
        <f>SUM(O21:R21)</f>
        <v>556437</v>
      </c>
      <c r="T21" s="144">
        <f>S21/$S$9</f>
        <v>0.01642047138964433</v>
      </c>
      <c r="U21" s="143">
        <v>279608</v>
      </c>
      <c r="V21" s="141">
        <v>276033</v>
      </c>
      <c r="W21" s="142">
        <v>1359</v>
      </c>
      <c r="X21" s="141">
        <v>1388</v>
      </c>
      <c r="Y21" s="140">
        <f>SUM(U21:X21)</f>
        <v>558388</v>
      </c>
      <c r="Z21" s="139">
        <f>IF(ISERROR(S21/Y21-1),"         /0",IF(S21/Y21&gt;5,"  *  ",(S21/Y21-1)))</f>
        <v>-0.003493986260449722</v>
      </c>
    </row>
    <row r="22" spans="1:26" ht="21" customHeight="1">
      <c r="A22" s="147" t="s">
        <v>163</v>
      </c>
      <c r="B22" s="374" t="s">
        <v>163</v>
      </c>
      <c r="C22" s="145">
        <v>17619</v>
      </c>
      <c r="D22" s="141">
        <v>15949</v>
      </c>
      <c r="E22" s="142">
        <v>1582</v>
      </c>
      <c r="F22" s="141">
        <v>1624</v>
      </c>
      <c r="G22" s="140">
        <f>SUM(C22:F22)</f>
        <v>36774</v>
      </c>
      <c r="H22" s="144">
        <f>G22/$G$9</f>
        <v>0.01125495124201114</v>
      </c>
      <c r="I22" s="143">
        <v>15598</v>
      </c>
      <c r="J22" s="141">
        <v>14376</v>
      </c>
      <c r="K22" s="142">
        <v>1832</v>
      </c>
      <c r="L22" s="141">
        <v>1880</v>
      </c>
      <c r="M22" s="140">
        <f>SUM(I22:L22)</f>
        <v>33686</v>
      </c>
      <c r="N22" s="146">
        <f>IF(ISERROR(G22/M22-1),"         /0",(G22/M22-1))</f>
        <v>0.09167013002434254</v>
      </c>
      <c r="O22" s="145">
        <v>185921</v>
      </c>
      <c r="P22" s="141">
        <v>176526</v>
      </c>
      <c r="Q22" s="142">
        <v>20728</v>
      </c>
      <c r="R22" s="141">
        <v>20663</v>
      </c>
      <c r="S22" s="140">
        <f>SUM(O22:R22)</f>
        <v>403838</v>
      </c>
      <c r="T22" s="144">
        <f>S22/$S$9</f>
        <v>0.011917270643489176</v>
      </c>
      <c r="U22" s="143">
        <v>147450</v>
      </c>
      <c r="V22" s="141">
        <v>143233</v>
      </c>
      <c r="W22" s="142">
        <v>22333</v>
      </c>
      <c r="X22" s="141">
        <v>21059</v>
      </c>
      <c r="Y22" s="140">
        <f>SUM(U22:X22)</f>
        <v>334075</v>
      </c>
      <c r="Z22" s="139">
        <f>IF(ISERROR(S22/Y22-1),"         /0",IF(S22/Y22&gt;5,"  *  ",(S22/Y22-1)))</f>
        <v>0.20882436578612595</v>
      </c>
    </row>
    <row r="23" spans="1:26" ht="21" customHeight="1">
      <c r="A23" s="147" t="s">
        <v>166</v>
      </c>
      <c r="B23" s="374" t="s">
        <v>412</v>
      </c>
      <c r="C23" s="145">
        <v>13766</v>
      </c>
      <c r="D23" s="141">
        <v>15801</v>
      </c>
      <c r="E23" s="142">
        <v>2287</v>
      </c>
      <c r="F23" s="141">
        <v>2112</v>
      </c>
      <c r="G23" s="140">
        <f>SUM(C23:F23)</f>
        <v>33966</v>
      </c>
      <c r="H23" s="144">
        <f>G23/$G$9</f>
        <v>0.010395542336600597</v>
      </c>
      <c r="I23" s="143">
        <v>11067</v>
      </c>
      <c r="J23" s="141">
        <v>13811</v>
      </c>
      <c r="K23" s="142">
        <v>1666</v>
      </c>
      <c r="L23" s="141">
        <v>1745</v>
      </c>
      <c r="M23" s="140">
        <f>SUM(I23:L23)</f>
        <v>28289</v>
      </c>
      <c r="N23" s="146">
        <f>IF(ISERROR(G23/M23-1),"         /0",(G23/M23-1))</f>
        <v>0.2006787090388491</v>
      </c>
      <c r="O23" s="145">
        <v>137131</v>
      </c>
      <c r="P23" s="141">
        <v>132294</v>
      </c>
      <c r="Q23" s="142">
        <v>16799</v>
      </c>
      <c r="R23" s="141">
        <v>16291</v>
      </c>
      <c r="S23" s="140">
        <f>SUM(O23:R23)</f>
        <v>302515</v>
      </c>
      <c r="T23" s="144">
        <f>S23/$S$9</f>
        <v>0.008927226087478464</v>
      </c>
      <c r="U23" s="143">
        <v>128318</v>
      </c>
      <c r="V23" s="141">
        <v>123895</v>
      </c>
      <c r="W23" s="142">
        <v>14115</v>
      </c>
      <c r="X23" s="141">
        <v>13939</v>
      </c>
      <c r="Y23" s="140">
        <f>SUM(U23:X23)</f>
        <v>280267</v>
      </c>
      <c r="Z23" s="139">
        <f>IF(ISERROR(S23/Y23-1),"         /0",IF(S23/Y23&gt;5,"  *  ",(S23/Y23-1)))</f>
        <v>0.07938144697734661</v>
      </c>
    </row>
    <row r="24" spans="1:26" ht="21" customHeight="1">
      <c r="A24" s="147" t="s">
        <v>165</v>
      </c>
      <c r="B24" s="374" t="s">
        <v>413</v>
      </c>
      <c r="C24" s="145">
        <v>11891</v>
      </c>
      <c r="D24" s="141">
        <v>13842</v>
      </c>
      <c r="E24" s="142">
        <v>124</v>
      </c>
      <c r="F24" s="141">
        <v>128</v>
      </c>
      <c r="G24" s="140">
        <f t="shared" si="6"/>
        <v>25985</v>
      </c>
      <c r="H24" s="144">
        <f t="shared" si="8"/>
        <v>0.007952899005374978</v>
      </c>
      <c r="I24" s="143">
        <v>11043</v>
      </c>
      <c r="J24" s="141">
        <v>14404</v>
      </c>
      <c r="K24" s="142">
        <v>325</v>
      </c>
      <c r="L24" s="141">
        <v>330</v>
      </c>
      <c r="M24" s="140">
        <f t="shared" si="9"/>
        <v>26102</v>
      </c>
      <c r="N24" s="146">
        <f t="shared" si="10"/>
        <v>-0.004482415140602214</v>
      </c>
      <c r="O24" s="145">
        <v>147351</v>
      </c>
      <c r="P24" s="141">
        <v>144209</v>
      </c>
      <c r="Q24" s="142">
        <v>2030</v>
      </c>
      <c r="R24" s="141">
        <v>1614</v>
      </c>
      <c r="S24" s="140">
        <f t="shared" si="11"/>
        <v>295204</v>
      </c>
      <c r="T24" s="144">
        <f t="shared" si="12"/>
        <v>0.008711478273566576</v>
      </c>
      <c r="U24" s="143">
        <v>138311</v>
      </c>
      <c r="V24" s="141">
        <v>136968</v>
      </c>
      <c r="W24" s="142">
        <v>2808</v>
      </c>
      <c r="X24" s="141">
        <v>2532</v>
      </c>
      <c r="Y24" s="140">
        <f t="shared" si="13"/>
        <v>280619</v>
      </c>
      <c r="Z24" s="139">
        <f t="shared" si="14"/>
        <v>0.051974385198436224</v>
      </c>
    </row>
    <row r="25" spans="1:26" ht="21" customHeight="1">
      <c r="A25" s="147" t="s">
        <v>164</v>
      </c>
      <c r="B25" s="374" t="s">
        <v>414</v>
      </c>
      <c r="C25" s="145">
        <v>11709</v>
      </c>
      <c r="D25" s="141">
        <v>12188</v>
      </c>
      <c r="E25" s="142">
        <v>628</v>
      </c>
      <c r="F25" s="141">
        <v>589</v>
      </c>
      <c r="G25" s="140">
        <f t="shared" si="6"/>
        <v>25114</v>
      </c>
      <c r="H25" s="144">
        <f t="shared" si="8"/>
        <v>0.007686323094900412</v>
      </c>
      <c r="I25" s="143">
        <v>11827</v>
      </c>
      <c r="J25" s="141">
        <v>12756</v>
      </c>
      <c r="K25" s="142">
        <v>556</v>
      </c>
      <c r="L25" s="141">
        <v>618</v>
      </c>
      <c r="M25" s="140">
        <f t="shared" si="9"/>
        <v>25757</v>
      </c>
      <c r="N25" s="146">
        <f t="shared" si="10"/>
        <v>-0.024964087432542637</v>
      </c>
      <c r="O25" s="145">
        <v>145081</v>
      </c>
      <c r="P25" s="141">
        <v>142560</v>
      </c>
      <c r="Q25" s="142">
        <v>6660</v>
      </c>
      <c r="R25" s="141">
        <v>6614</v>
      </c>
      <c r="S25" s="140">
        <f t="shared" si="11"/>
        <v>300915</v>
      </c>
      <c r="T25" s="144">
        <f t="shared" si="12"/>
        <v>0.008880010042852693</v>
      </c>
      <c r="U25" s="143">
        <v>132363</v>
      </c>
      <c r="V25" s="141">
        <v>129008</v>
      </c>
      <c r="W25" s="142">
        <v>8651</v>
      </c>
      <c r="X25" s="141">
        <v>8658</v>
      </c>
      <c r="Y25" s="140">
        <f t="shared" si="13"/>
        <v>278680</v>
      </c>
      <c r="Z25" s="139">
        <f t="shared" si="14"/>
        <v>0.07978685230371751</v>
      </c>
    </row>
    <row r="26" spans="1:26" ht="21" customHeight="1">
      <c r="A26" s="147" t="s">
        <v>157</v>
      </c>
      <c r="B26" s="374" t="s">
        <v>415</v>
      </c>
      <c r="C26" s="145">
        <v>9180</v>
      </c>
      <c r="D26" s="141">
        <v>9484</v>
      </c>
      <c r="E26" s="142">
        <v>17</v>
      </c>
      <c r="F26" s="141">
        <v>19</v>
      </c>
      <c r="G26" s="140">
        <f t="shared" si="6"/>
        <v>18700</v>
      </c>
      <c r="H26" s="144">
        <f t="shared" si="8"/>
        <v>0.005723271556687015</v>
      </c>
      <c r="I26" s="143">
        <v>13047</v>
      </c>
      <c r="J26" s="141">
        <v>15013</v>
      </c>
      <c r="K26" s="142">
        <v>1627</v>
      </c>
      <c r="L26" s="141">
        <v>1693</v>
      </c>
      <c r="M26" s="140">
        <f t="shared" si="9"/>
        <v>31380</v>
      </c>
      <c r="N26" s="146">
        <f t="shared" si="10"/>
        <v>-0.4040790312300828</v>
      </c>
      <c r="O26" s="145">
        <v>137275</v>
      </c>
      <c r="P26" s="141">
        <v>129378</v>
      </c>
      <c r="Q26" s="142">
        <v>1829</v>
      </c>
      <c r="R26" s="141">
        <v>1674</v>
      </c>
      <c r="S26" s="140">
        <f t="shared" si="11"/>
        <v>270156</v>
      </c>
      <c r="T26" s="144">
        <f t="shared" si="12"/>
        <v>0.007972311094950108</v>
      </c>
      <c r="U26" s="143">
        <v>125250</v>
      </c>
      <c r="V26" s="141">
        <v>120004</v>
      </c>
      <c r="W26" s="142">
        <v>6041</v>
      </c>
      <c r="X26" s="141">
        <v>5885</v>
      </c>
      <c r="Y26" s="140">
        <f t="shared" si="13"/>
        <v>257180</v>
      </c>
      <c r="Z26" s="139">
        <f t="shared" si="14"/>
        <v>0.05045493428726955</v>
      </c>
    </row>
    <row r="27" spans="1:26" ht="21" customHeight="1">
      <c r="A27" s="147" t="s">
        <v>167</v>
      </c>
      <c r="B27" s="374" t="s">
        <v>416</v>
      </c>
      <c r="C27" s="145">
        <v>8013</v>
      </c>
      <c r="D27" s="141">
        <v>10070</v>
      </c>
      <c r="E27" s="142">
        <v>218</v>
      </c>
      <c r="F27" s="141">
        <v>272</v>
      </c>
      <c r="G27" s="140">
        <f t="shared" si="6"/>
        <v>18573</v>
      </c>
      <c r="H27" s="144">
        <f t="shared" si="8"/>
        <v>0.005684402279269943</v>
      </c>
      <c r="I27" s="143">
        <v>8432</v>
      </c>
      <c r="J27" s="141">
        <v>10245</v>
      </c>
      <c r="K27" s="142">
        <v>341</v>
      </c>
      <c r="L27" s="141">
        <v>552</v>
      </c>
      <c r="M27" s="140">
        <f t="shared" si="9"/>
        <v>19570</v>
      </c>
      <c r="N27" s="146">
        <f t="shared" si="10"/>
        <v>-0.05094532447623912</v>
      </c>
      <c r="O27" s="145">
        <v>111758</v>
      </c>
      <c r="P27" s="141">
        <v>111534</v>
      </c>
      <c r="Q27" s="142">
        <v>1349</v>
      </c>
      <c r="R27" s="141">
        <v>1269</v>
      </c>
      <c r="S27" s="140">
        <f t="shared" si="11"/>
        <v>225910</v>
      </c>
      <c r="T27" s="144">
        <f t="shared" si="12"/>
        <v>0.0066666104008801545</v>
      </c>
      <c r="U27" s="143">
        <v>115220</v>
      </c>
      <c r="V27" s="141">
        <v>112453</v>
      </c>
      <c r="W27" s="142">
        <v>1512</v>
      </c>
      <c r="X27" s="141">
        <v>1457</v>
      </c>
      <c r="Y27" s="140">
        <f t="shared" si="13"/>
        <v>230642</v>
      </c>
      <c r="Z27" s="139">
        <f t="shared" si="14"/>
        <v>-0.02051664484352378</v>
      </c>
    </row>
    <row r="28" spans="1:26" ht="21" customHeight="1">
      <c r="A28" s="147" t="s">
        <v>169</v>
      </c>
      <c r="B28" s="374" t="s">
        <v>417</v>
      </c>
      <c r="C28" s="145">
        <v>7995</v>
      </c>
      <c r="D28" s="141">
        <v>8293</v>
      </c>
      <c r="E28" s="142">
        <v>326</v>
      </c>
      <c r="F28" s="141">
        <v>298</v>
      </c>
      <c r="G28" s="140">
        <f t="shared" si="6"/>
        <v>16912</v>
      </c>
      <c r="H28" s="144">
        <f t="shared" si="8"/>
        <v>0.005176041099823038</v>
      </c>
      <c r="I28" s="143">
        <v>8829</v>
      </c>
      <c r="J28" s="141">
        <v>9656</v>
      </c>
      <c r="K28" s="142">
        <v>256</v>
      </c>
      <c r="L28" s="141">
        <v>252</v>
      </c>
      <c r="M28" s="140">
        <f t="shared" si="9"/>
        <v>18993</v>
      </c>
      <c r="N28" s="146">
        <f t="shared" si="10"/>
        <v>-0.10956668246195966</v>
      </c>
      <c r="O28" s="145">
        <v>99101</v>
      </c>
      <c r="P28" s="141">
        <v>97379</v>
      </c>
      <c r="Q28" s="142">
        <v>2610</v>
      </c>
      <c r="R28" s="141">
        <v>2653</v>
      </c>
      <c r="S28" s="140">
        <f t="shared" si="11"/>
        <v>201743</v>
      </c>
      <c r="T28" s="144">
        <f t="shared" si="12"/>
        <v>0.005953441556835753</v>
      </c>
      <c r="U28" s="143">
        <v>94840</v>
      </c>
      <c r="V28" s="141">
        <v>93437</v>
      </c>
      <c r="W28" s="142">
        <v>6062</v>
      </c>
      <c r="X28" s="141">
        <v>6245</v>
      </c>
      <c r="Y28" s="140">
        <f t="shared" si="13"/>
        <v>200584</v>
      </c>
      <c r="Z28" s="139">
        <f t="shared" si="14"/>
        <v>0.005778127866629346</v>
      </c>
    </row>
    <row r="29" spans="1:26" ht="21" customHeight="1">
      <c r="A29" s="147" t="s">
        <v>168</v>
      </c>
      <c r="B29" s="374" t="s">
        <v>418</v>
      </c>
      <c r="C29" s="145">
        <v>7409</v>
      </c>
      <c r="D29" s="141">
        <v>8404</v>
      </c>
      <c r="E29" s="142">
        <v>33</v>
      </c>
      <c r="F29" s="141">
        <v>27</v>
      </c>
      <c r="G29" s="140">
        <f t="shared" si="6"/>
        <v>15873</v>
      </c>
      <c r="H29" s="144">
        <f t="shared" si="8"/>
        <v>0.004858047562529037</v>
      </c>
      <c r="I29" s="143">
        <v>6960</v>
      </c>
      <c r="J29" s="141">
        <v>9399</v>
      </c>
      <c r="K29" s="142">
        <v>62</v>
      </c>
      <c r="L29" s="141">
        <v>73</v>
      </c>
      <c r="M29" s="140">
        <f t="shared" si="9"/>
        <v>16494</v>
      </c>
      <c r="N29" s="146">
        <f t="shared" si="10"/>
        <v>-0.037650054565296465</v>
      </c>
      <c r="O29" s="145">
        <v>97039</v>
      </c>
      <c r="P29" s="141">
        <v>97851</v>
      </c>
      <c r="Q29" s="142">
        <v>394</v>
      </c>
      <c r="R29" s="141">
        <v>329</v>
      </c>
      <c r="S29" s="140">
        <f t="shared" si="11"/>
        <v>195613</v>
      </c>
      <c r="T29" s="144">
        <f t="shared" si="12"/>
        <v>0.005772545085863262</v>
      </c>
      <c r="U29" s="143">
        <v>101044</v>
      </c>
      <c r="V29" s="141">
        <v>108299</v>
      </c>
      <c r="W29" s="142">
        <v>706</v>
      </c>
      <c r="X29" s="141">
        <v>638</v>
      </c>
      <c r="Y29" s="140">
        <f t="shared" si="13"/>
        <v>210687</v>
      </c>
      <c r="Z29" s="139">
        <f t="shared" si="14"/>
        <v>-0.07154689183480711</v>
      </c>
    </row>
    <row r="30" spans="1:26" ht="21" customHeight="1">
      <c r="A30" s="147" t="s">
        <v>170</v>
      </c>
      <c r="B30" s="374" t="s">
        <v>419</v>
      </c>
      <c r="C30" s="145">
        <v>7753</v>
      </c>
      <c r="D30" s="141">
        <v>7383</v>
      </c>
      <c r="E30" s="142">
        <v>80</v>
      </c>
      <c r="F30" s="141">
        <v>80</v>
      </c>
      <c r="G30" s="140">
        <f>SUM(C30:F30)</f>
        <v>15296</v>
      </c>
      <c r="H30" s="144">
        <f>G30/$G$9</f>
        <v>0.004681452498988481</v>
      </c>
      <c r="I30" s="143">
        <v>8068</v>
      </c>
      <c r="J30" s="141">
        <v>8176</v>
      </c>
      <c r="K30" s="142">
        <v>6</v>
      </c>
      <c r="L30" s="141">
        <v>6</v>
      </c>
      <c r="M30" s="140">
        <f>SUM(I30:L30)</f>
        <v>16256</v>
      </c>
      <c r="N30" s="146">
        <f>IF(ISERROR(G30/M30-1),"         /0",(G30/M30-1))</f>
        <v>-0.05905511811023623</v>
      </c>
      <c r="O30" s="145">
        <v>88886</v>
      </c>
      <c r="P30" s="141">
        <v>86665</v>
      </c>
      <c r="Q30" s="142">
        <v>355</v>
      </c>
      <c r="R30" s="141">
        <v>285</v>
      </c>
      <c r="S30" s="140">
        <f>SUM(O30:R30)</f>
        <v>176191</v>
      </c>
      <c r="T30" s="144">
        <f>S30/$S$9</f>
        <v>0.005199401324162168</v>
      </c>
      <c r="U30" s="143">
        <v>87195</v>
      </c>
      <c r="V30" s="141">
        <v>86316</v>
      </c>
      <c r="W30" s="142">
        <v>542</v>
      </c>
      <c r="X30" s="141">
        <v>469</v>
      </c>
      <c r="Y30" s="140">
        <f>SUM(U30:X30)</f>
        <v>174522</v>
      </c>
      <c r="Z30" s="139">
        <f>IF(ISERROR(S30/Y30-1),"         /0",IF(S30/Y30&gt;5,"  *  ",(S30/Y30-1)))</f>
        <v>0.00956326423029763</v>
      </c>
    </row>
    <row r="31" spans="1:26" ht="21" customHeight="1">
      <c r="A31" s="147" t="s">
        <v>174</v>
      </c>
      <c r="B31" s="374" t="s">
        <v>420</v>
      </c>
      <c r="C31" s="145">
        <v>0</v>
      </c>
      <c r="D31" s="141">
        <v>0</v>
      </c>
      <c r="E31" s="142">
        <v>7880</v>
      </c>
      <c r="F31" s="141">
        <v>7307</v>
      </c>
      <c r="G31" s="140">
        <f>SUM(C31:F31)</f>
        <v>15187</v>
      </c>
      <c r="H31" s="144">
        <f>G31/$G$9</f>
        <v>0.004648092253016348</v>
      </c>
      <c r="I31" s="143"/>
      <c r="J31" s="141"/>
      <c r="K31" s="142">
        <v>4327</v>
      </c>
      <c r="L31" s="141">
        <v>3831</v>
      </c>
      <c r="M31" s="140">
        <f>SUM(I31:L31)</f>
        <v>8158</v>
      </c>
      <c r="N31" s="146">
        <f>IF(ISERROR(G31/M31-1),"         /0",(G31/M31-1))</f>
        <v>0.8616082373130669</v>
      </c>
      <c r="O31" s="145"/>
      <c r="P31" s="141"/>
      <c r="Q31" s="142">
        <v>54959</v>
      </c>
      <c r="R31" s="141">
        <v>68819</v>
      </c>
      <c r="S31" s="140">
        <f>SUM(O31:R31)</f>
        <v>123778</v>
      </c>
      <c r="T31" s="144">
        <f>S31/$S$9</f>
        <v>0.0036526922323055363</v>
      </c>
      <c r="U31" s="143"/>
      <c r="V31" s="141"/>
      <c r="W31" s="142">
        <v>36688</v>
      </c>
      <c r="X31" s="141">
        <v>33565</v>
      </c>
      <c r="Y31" s="140">
        <f>SUM(U31:X31)</f>
        <v>70253</v>
      </c>
      <c r="Z31" s="139">
        <f>IF(ISERROR(S31/Y31-1),"         /0",IF(S31/Y31&gt;5,"  *  ",(S31/Y31-1)))</f>
        <v>0.761889171992655</v>
      </c>
    </row>
    <row r="32" spans="1:26" ht="21" customHeight="1">
      <c r="A32" s="147" t="s">
        <v>172</v>
      </c>
      <c r="B32" s="374" t="s">
        <v>421</v>
      </c>
      <c r="C32" s="145">
        <v>7502</v>
      </c>
      <c r="D32" s="141">
        <v>7438</v>
      </c>
      <c r="E32" s="142">
        <v>34</v>
      </c>
      <c r="F32" s="141">
        <v>22</v>
      </c>
      <c r="G32" s="140">
        <f>SUM(C32:F32)</f>
        <v>14996</v>
      </c>
      <c r="H32" s="144">
        <f>G32/$G$9</f>
        <v>0.004589635308239491</v>
      </c>
      <c r="I32" s="143">
        <v>6988</v>
      </c>
      <c r="J32" s="141">
        <v>7129</v>
      </c>
      <c r="K32" s="142">
        <v>44</v>
      </c>
      <c r="L32" s="141">
        <v>4</v>
      </c>
      <c r="M32" s="140">
        <f>SUM(I32:L32)</f>
        <v>14165</v>
      </c>
      <c r="N32" s="146">
        <f>IF(ISERROR(G32/M32-1),"         /0",(G32/M32-1))</f>
        <v>0.05866572537945647</v>
      </c>
      <c r="O32" s="145">
        <v>79010</v>
      </c>
      <c r="P32" s="141">
        <v>78898</v>
      </c>
      <c r="Q32" s="142">
        <v>520</v>
      </c>
      <c r="R32" s="141">
        <v>270</v>
      </c>
      <c r="S32" s="140">
        <f>SUM(O32:R32)</f>
        <v>158698</v>
      </c>
      <c r="T32" s="144">
        <f>S32/$S$9</f>
        <v>0.004683182406263019</v>
      </c>
      <c r="U32" s="143">
        <v>76179</v>
      </c>
      <c r="V32" s="141">
        <v>76130</v>
      </c>
      <c r="W32" s="142">
        <v>450</v>
      </c>
      <c r="X32" s="141">
        <v>252</v>
      </c>
      <c r="Y32" s="140">
        <f>SUM(U32:X32)</f>
        <v>153011</v>
      </c>
      <c r="Z32" s="139">
        <f>IF(ISERROR(S32/Y32-1),"         /0",IF(S32/Y32&gt;5,"  *  ",(S32/Y32-1)))</f>
        <v>0.03716726248439661</v>
      </c>
    </row>
    <row r="33" spans="1:26" ht="21" customHeight="1">
      <c r="A33" s="147" t="s">
        <v>173</v>
      </c>
      <c r="B33" s="374" t="s">
        <v>422</v>
      </c>
      <c r="C33" s="145">
        <v>2965</v>
      </c>
      <c r="D33" s="141">
        <v>2775</v>
      </c>
      <c r="E33" s="142">
        <v>3176</v>
      </c>
      <c r="F33" s="141">
        <v>3275</v>
      </c>
      <c r="G33" s="140">
        <f>SUM(C33:F33)</f>
        <v>12191</v>
      </c>
      <c r="H33" s="144">
        <f>G33/$G$9</f>
        <v>0.0037311445747364386</v>
      </c>
      <c r="I33" s="143">
        <v>2764</v>
      </c>
      <c r="J33" s="141">
        <v>2672</v>
      </c>
      <c r="K33" s="142">
        <v>3178</v>
      </c>
      <c r="L33" s="141">
        <v>2914</v>
      </c>
      <c r="M33" s="140">
        <f>SUM(I33:L33)</f>
        <v>11528</v>
      </c>
      <c r="N33" s="146">
        <f>IF(ISERROR(G33/M33-1),"         /0",(G33/M33-1))</f>
        <v>0.057512144344205485</v>
      </c>
      <c r="O33" s="145">
        <v>31715</v>
      </c>
      <c r="P33" s="141">
        <v>30247</v>
      </c>
      <c r="Q33" s="142">
        <v>34966</v>
      </c>
      <c r="R33" s="141">
        <v>33330</v>
      </c>
      <c r="S33" s="140">
        <f>SUM(O33:R33)</f>
        <v>130258</v>
      </c>
      <c r="T33" s="144">
        <f>S33/$S$9</f>
        <v>0.0038439172130399148</v>
      </c>
      <c r="U33" s="143">
        <v>29036</v>
      </c>
      <c r="V33" s="141">
        <v>27578</v>
      </c>
      <c r="W33" s="142">
        <v>31373</v>
      </c>
      <c r="X33" s="141">
        <v>27971</v>
      </c>
      <c r="Y33" s="140">
        <f>SUM(U33:X33)</f>
        <v>115958</v>
      </c>
      <c r="Z33" s="139">
        <f>IF(ISERROR(S33/Y33-1),"         /0",IF(S33/Y33&gt;5,"  *  ",(S33/Y33-1)))</f>
        <v>0.12332051259938948</v>
      </c>
    </row>
    <row r="34" spans="1:26" ht="21" customHeight="1">
      <c r="A34" s="147" t="s">
        <v>171</v>
      </c>
      <c r="B34" s="374" t="s">
        <v>423</v>
      </c>
      <c r="C34" s="145">
        <v>5523</v>
      </c>
      <c r="D34" s="141">
        <v>5860</v>
      </c>
      <c r="E34" s="142">
        <v>220</v>
      </c>
      <c r="F34" s="141">
        <v>210</v>
      </c>
      <c r="G34" s="140">
        <f>SUM(C34:F34)</f>
        <v>11813</v>
      </c>
      <c r="H34" s="144">
        <f>G34/$G$9</f>
        <v>0.003615454914392712</v>
      </c>
      <c r="I34" s="143">
        <v>5720</v>
      </c>
      <c r="J34" s="141">
        <v>6280</v>
      </c>
      <c r="K34" s="142">
        <v>176</v>
      </c>
      <c r="L34" s="141">
        <v>191</v>
      </c>
      <c r="M34" s="140">
        <f>SUM(I34:L34)</f>
        <v>12367</v>
      </c>
      <c r="N34" s="146">
        <f>IF(ISERROR(G34/M34-1),"         /0",(G34/M34-1))</f>
        <v>-0.04479663620926655</v>
      </c>
      <c r="O34" s="145">
        <v>75893</v>
      </c>
      <c r="P34" s="141">
        <v>73650</v>
      </c>
      <c r="Q34" s="142">
        <v>1439</v>
      </c>
      <c r="R34" s="141">
        <v>1499</v>
      </c>
      <c r="S34" s="140">
        <f>SUM(O34:R34)</f>
        <v>152481</v>
      </c>
      <c r="T34" s="144">
        <f>S34/$S$9</f>
        <v>0.004499718562864003</v>
      </c>
      <c r="U34" s="143">
        <v>79155</v>
      </c>
      <c r="V34" s="141">
        <v>76724</v>
      </c>
      <c r="W34" s="142">
        <v>1658</v>
      </c>
      <c r="X34" s="141">
        <v>1809</v>
      </c>
      <c r="Y34" s="140">
        <f>SUM(U34:X34)</f>
        <v>159346</v>
      </c>
      <c r="Z34" s="139">
        <f>IF(ISERROR(S34/Y34-1),"         /0",IF(S34/Y34&gt;5,"  *  ",(S34/Y34-1)))</f>
        <v>-0.04308234910195419</v>
      </c>
    </row>
    <row r="35" spans="1:26" ht="21" customHeight="1">
      <c r="A35" s="147" t="s">
        <v>175</v>
      </c>
      <c r="B35" s="374" t="s">
        <v>424</v>
      </c>
      <c r="C35" s="145">
        <v>4435</v>
      </c>
      <c r="D35" s="141">
        <v>4291</v>
      </c>
      <c r="E35" s="142">
        <v>246</v>
      </c>
      <c r="F35" s="141">
        <v>191</v>
      </c>
      <c r="G35" s="140">
        <f aca="true" t="shared" si="15" ref="G35:G62">SUM(C35:F35)</f>
        <v>9163</v>
      </c>
      <c r="H35" s="144">
        <f aca="true" t="shared" si="16" ref="H35:H47">G35/$G$9</f>
        <v>0.0028044030627766376</v>
      </c>
      <c r="I35" s="143">
        <v>4933</v>
      </c>
      <c r="J35" s="141">
        <v>4722</v>
      </c>
      <c r="K35" s="142">
        <v>150</v>
      </c>
      <c r="L35" s="141">
        <v>134</v>
      </c>
      <c r="M35" s="140">
        <f aca="true" t="shared" si="17" ref="M35:M47">SUM(I35:L35)</f>
        <v>9939</v>
      </c>
      <c r="N35" s="146">
        <f aca="true" t="shared" si="18" ref="N35:N47">IF(ISERROR(G35/M35-1),"         /0",(G35/M35-1))</f>
        <v>-0.07807626521782873</v>
      </c>
      <c r="O35" s="145">
        <v>50838</v>
      </c>
      <c r="P35" s="141">
        <v>50677</v>
      </c>
      <c r="Q35" s="142">
        <v>2296</v>
      </c>
      <c r="R35" s="141">
        <v>1788</v>
      </c>
      <c r="S35" s="140">
        <f aca="true" t="shared" si="19" ref="S35:S47">SUM(O35:R35)</f>
        <v>105599</v>
      </c>
      <c r="T35" s="144">
        <f aca="true" t="shared" si="20" ref="T35:T47">S35/$S$9</f>
        <v>0.0031162294352730883</v>
      </c>
      <c r="U35" s="143">
        <v>46578</v>
      </c>
      <c r="V35" s="141">
        <v>46332</v>
      </c>
      <c r="W35" s="142">
        <v>3509</v>
      </c>
      <c r="X35" s="141">
        <v>2701</v>
      </c>
      <c r="Y35" s="140">
        <f aca="true" t="shared" si="21" ref="Y35:Y47">SUM(U35:X35)</f>
        <v>99120</v>
      </c>
      <c r="Z35" s="139">
        <f aca="true" t="shared" si="22" ref="Z35:Z47">IF(ISERROR(S35/Y35-1),"         /0",IF(S35/Y35&gt;5,"  *  ",(S35/Y35-1)))</f>
        <v>0.06536521388216299</v>
      </c>
    </row>
    <row r="36" spans="1:26" ht="21" customHeight="1">
      <c r="A36" s="147" t="s">
        <v>176</v>
      </c>
      <c r="B36" s="374" t="s">
        <v>425</v>
      </c>
      <c r="C36" s="145">
        <v>3498</v>
      </c>
      <c r="D36" s="141">
        <v>4053</v>
      </c>
      <c r="E36" s="142">
        <v>76</v>
      </c>
      <c r="F36" s="141">
        <v>82</v>
      </c>
      <c r="G36" s="140">
        <f t="shared" si="15"/>
        <v>7709</v>
      </c>
      <c r="H36" s="144">
        <f t="shared" si="16"/>
        <v>0.002359395744946535</v>
      </c>
      <c r="I36" s="143">
        <v>2791</v>
      </c>
      <c r="J36" s="141">
        <v>3428</v>
      </c>
      <c r="K36" s="142">
        <v>52</v>
      </c>
      <c r="L36" s="141">
        <v>79</v>
      </c>
      <c r="M36" s="140">
        <f t="shared" si="17"/>
        <v>6350</v>
      </c>
      <c r="N36" s="146">
        <f t="shared" si="18"/>
        <v>0.21401574803149614</v>
      </c>
      <c r="O36" s="145">
        <v>41091</v>
      </c>
      <c r="P36" s="141">
        <v>42807</v>
      </c>
      <c r="Q36" s="142">
        <v>312</v>
      </c>
      <c r="R36" s="141">
        <v>295</v>
      </c>
      <c r="S36" s="140">
        <f t="shared" si="19"/>
        <v>84505</v>
      </c>
      <c r="T36" s="144">
        <f t="shared" si="20"/>
        <v>0.0024937449069380615</v>
      </c>
      <c r="U36" s="143">
        <v>28187</v>
      </c>
      <c r="V36" s="141">
        <v>28907</v>
      </c>
      <c r="W36" s="142">
        <v>340</v>
      </c>
      <c r="X36" s="141">
        <v>404</v>
      </c>
      <c r="Y36" s="140">
        <f t="shared" si="21"/>
        <v>57838</v>
      </c>
      <c r="Z36" s="139">
        <f t="shared" si="22"/>
        <v>0.461063660569176</v>
      </c>
    </row>
    <row r="37" spans="1:26" ht="21" customHeight="1">
      <c r="A37" s="147" t="s">
        <v>178</v>
      </c>
      <c r="B37" s="374" t="s">
        <v>426</v>
      </c>
      <c r="C37" s="145">
        <v>3299</v>
      </c>
      <c r="D37" s="141">
        <v>3372</v>
      </c>
      <c r="E37" s="142">
        <v>185</v>
      </c>
      <c r="F37" s="141">
        <v>233</v>
      </c>
      <c r="G37" s="140">
        <f t="shared" si="15"/>
        <v>7089</v>
      </c>
      <c r="H37" s="144">
        <f t="shared" si="16"/>
        <v>0.002169640217398623</v>
      </c>
      <c r="I37" s="143">
        <v>3456</v>
      </c>
      <c r="J37" s="141">
        <v>3679</v>
      </c>
      <c r="K37" s="142">
        <v>191</v>
      </c>
      <c r="L37" s="141">
        <v>235</v>
      </c>
      <c r="M37" s="140">
        <f t="shared" si="17"/>
        <v>7561</v>
      </c>
      <c r="N37" s="146">
        <f t="shared" si="18"/>
        <v>-0.062425605078693325</v>
      </c>
      <c r="O37" s="145">
        <v>42433</v>
      </c>
      <c r="P37" s="141">
        <v>39273</v>
      </c>
      <c r="Q37" s="142">
        <v>2093</v>
      </c>
      <c r="R37" s="141">
        <v>2189</v>
      </c>
      <c r="S37" s="140">
        <f t="shared" si="19"/>
        <v>85988</v>
      </c>
      <c r="T37" s="144">
        <f t="shared" si="20"/>
        <v>0.002537508278300574</v>
      </c>
      <c r="U37" s="143">
        <v>38418</v>
      </c>
      <c r="V37" s="141">
        <v>37024</v>
      </c>
      <c r="W37" s="142">
        <v>2695</v>
      </c>
      <c r="X37" s="141">
        <v>2723</v>
      </c>
      <c r="Y37" s="140">
        <f t="shared" si="21"/>
        <v>80860</v>
      </c>
      <c r="Z37" s="139">
        <f t="shared" si="22"/>
        <v>0.06341825377195143</v>
      </c>
    </row>
    <row r="38" spans="1:26" ht="21" customHeight="1">
      <c r="A38" s="147" t="s">
        <v>177</v>
      </c>
      <c r="B38" s="374" t="s">
        <v>427</v>
      </c>
      <c r="C38" s="145">
        <v>3674</v>
      </c>
      <c r="D38" s="141">
        <v>3182</v>
      </c>
      <c r="E38" s="142">
        <v>0</v>
      </c>
      <c r="F38" s="141">
        <v>0</v>
      </c>
      <c r="G38" s="140">
        <f t="shared" si="15"/>
        <v>6856</v>
      </c>
      <c r="H38" s="144">
        <f t="shared" si="16"/>
        <v>0.002098328865916908</v>
      </c>
      <c r="I38" s="143">
        <v>2683</v>
      </c>
      <c r="J38" s="141">
        <v>3062</v>
      </c>
      <c r="K38" s="142">
        <v>15</v>
      </c>
      <c r="L38" s="141">
        <v>4</v>
      </c>
      <c r="M38" s="140">
        <f t="shared" si="17"/>
        <v>5764</v>
      </c>
      <c r="N38" s="146">
        <f t="shared" si="18"/>
        <v>0.18945176960444132</v>
      </c>
      <c r="O38" s="145">
        <v>35590</v>
      </c>
      <c r="P38" s="141">
        <v>35574</v>
      </c>
      <c r="Q38" s="142">
        <v>88</v>
      </c>
      <c r="R38" s="141">
        <v>85</v>
      </c>
      <c r="S38" s="140">
        <f t="shared" si="19"/>
        <v>71337</v>
      </c>
      <c r="T38" s="144">
        <f t="shared" si="20"/>
        <v>0.0021051568596679544</v>
      </c>
      <c r="U38" s="143">
        <v>14654</v>
      </c>
      <c r="V38" s="141">
        <v>18388</v>
      </c>
      <c r="W38" s="142">
        <v>16295</v>
      </c>
      <c r="X38" s="141">
        <v>16168</v>
      </c>
      <c r="Y38" s="140">
        <f t="shared" si="21"/>
        <v>65505</v>
      </c>
      <c r="Z38" s="139">
        <f t="shared" si="22"/>
        <v>0.08903137165101893</v>
      </c>
    </row>
    <row r="39" spans="1:26" ht="21" customHeight="1">
      <c r="A39" s="147" t="s">
        <v>179</v>
      </c>
      <c r="B39" s="374" t="s">
        <v>428</v>
      </c>
      <c r="C39" s="145">
        <v>3032</v>
      </c>
      <c r="D39" s="141">
        <v>2970</v>
      </c>
      <c r="E39" s="142">
        <v>120</v>
      </c>
      <c r="F39" s="141">
        <v>197</v>
      </c>
      <c r="G39" s="140">
        <f t="shared" si="15"/>
        <v>6319</v>
      </c>
      <c r="H39" s="144">
        <f t="shared" si="16"/>
        <v>0.0019339760944762166</v>
      </c>
      <c r="I39" s="143">
        <v>2104</v>
      </c>
      <c r="J39" s="141">
        <v>2189</v>
      </c>
      <c r="K39" s="142">
        <v>155</v>
      </c>
      <c r="L39" s="141">
        <v>155</v>
      </c>
      <c r="M39" s="140">
        <f t="shared" si="17"/>
        <v>4603</v>
      </c>
      <c r="N39" s="146">
        <f t="shared" si="18"/>
        <v>0.37280034759939173</v>
      </c>
      <c r="O39" s="145">
        <v>35893</v>
      </c>
      <c r="P39" s="141">
        <v>34179</v>
      </c>
      <c r="Q39" s="142">
        <v>1302</v>
      </c>
      <c r="R39" s="141">
        <v>1287</v>
      </c>
      <c r="S39" s="140">
        <f t="shared" si="19"/>
        <v>72661</v>
      </c>
      <c r="T39" s="144">
        <f t="shared" si="20"/>
        <v>0.002144228136595781</v>
      </c>
      <c r="U39" s="143">
        <v>27936</v>
      </c>
      <c r="V39" s="141">
        <v>27345</v>
      </c>
      <c r="W39" s="142">
        <v>1507</v>
      </c>
      <c r="X39" s="141">
        <v>1537</v>
      </c>
      <c r="Y39" s="140">
        <f t="shared" si="21"/>
        <v>58325</v>
      </c>
      <c r="Z39" s="139">
        <f t="shared" si="22"/>
        <v>0.2457951135876555</v>
      </c>
    </row>
    <row r="40" spans="1:26" ht="21" customHeight="1">
      <c r="A40" s="147" t="s">
        <v>180</v>
      </c>
      <c r="B40" s="374" t="s">
        <v>429</v>
      </c>
      <c r="C40" s="145">
        <v>2635</v>
      </c>
      <c r="D40" s="141">
        <v>2849</v>
      </c>
      <c r="E40" s="142">
        <v>6</v>
      </c>
      <c r="F40" s="141">
        <v>7</v>
      </c>
      <c r="G40" s="140">
        <f t="shared" si="15"/>
        <v>5497</v>
      </c>
      <c r="H40" s="144">
        <f t="shared" si="16"/>
        <v>0.0016823969918239852</v>
      </c>
      <c r="I40" s="143">
        <v>3065</v>
      </c>
      <c r="J40" s="141">
        <v>3461</v>
      </c>
      <c r="K40" s="142">
        <v>48</v>
      </c>
      <c r="L40" s="141">
        <v>46</v>
      </c>
      <c r="M40" s="140">
        <f t="shared" si="17"/>
        <v>6620</v>
      </c>
      <c r="N40" s="146">
        <f t="shared" si="18"/>
        <v>-0.16963746223564957</v>
      </c>
      <c r="O40" s="145">
        <v>30415</v>
      </c>
      <c r="P40" s="141">
        <v>30975</v>
      </c>
      <c r="Q40" s="142">
        <v>702</v>
      </c>
      <c r="R40" s="141">
        <v>637</v>
      </c>
      <c r="S40" s="140">
        <f t="shared" si="19"/>
        <v>62729</v>
      </c>
      <c r="T40" s="144">
        <f t="shared" si="20"/>
        <v>0.0018511345395812986</v>
      </c>
      <c r="U40" s="143">
        <v>31447</v>
      </c>
      <c r="V40" s="141">
        <v>30499</v>
      </c>
      <c r="W40" s="142">
        <v>1311</v>
      </c>
      <c r="X40" s="141">
        <v>1270</v>
      </c>
      <c r="Y40" s="140">
        <f t="shared" si="21"/>
        <v>64527</v>
      </c>
      <c r="Z40" s="139">
        <f t="shared" si="22"/>
        <v>-0.027864304864630318</v>
      </c>
    </row>
    <row r="41" spans="1:26" ht="21" customHeight="1">
      <c r="A41" s="147" t="s">
        <v>181</v>
      </c>
      <c r="B41" s="374" t="s">
        <v>430</v>
      </c>
      <c r="C41" s="145">
        <v>2193</v>
      </c>
      <c r="D41" s="141">
        <v>2082</v>
      </c>
      <c r="E41" s="142">
        <v>414</v>
      </c>
      <c r="F41" s="141">
        <v>434</v>
      </c>
      <c r="G41" s="140">
        <f t="shared" si="15"/>
        <v>5123</v>
      </c>
      <c r="H41" s="144">
        <f t="shared" si="16"/>
        <v>0.001567931560690245</v>
      </c>
      <c r="I41" s="143">
        <v>1665</v>
      </c>
      <c r="J41" s="141">
        <v>1586</v>
      </c>
      <c r="K41" s="142">
        <v>357</v>
      </c>
      <c r="L41" s="141">
        <v>333</v>
      </c>
      <c r="M41" s="140">
        <f t="shared" si="17"/>
        <v>3941</v>
      </c>
      <c r="N41" s="146">
        <f t="shared" si="18"/>
        <v>0.29992387718853086</v>
      </c>
      <c r="O41" s="145">
        <v>22128</v>
      </c>
      <c r="P41" s="141">
        <v>21719</v>
      </c>
      <c r="Q41" s="142">
        <v>4178</v>
      </c>
      <c r="R41" s="141">
        <v>4026</v>
      </c>
      <c r="S41" s="140">
        <f t="shared" si="19"/>
        <v>52051</v>
      </c>
      <c r="T41" s="144">
        <f t="shared" si="20"/>
        <v>0.0015360264617600501</v>
      </c>
      <c r="U41" s="143">
        <v>20642</v>
      </c>
      <c r="V41" s="141">
        <v>19687</v>
      </c>
      <c r="W41" s="142">
        <v>4689</v>
      </c>
      <c r="X41" s="141">
        <v>4504</v>
      </c>
      <c r="Y41" s="140">
        <f t="shared" si="21"/>
        <v>49522</v>
      </c>
      <c r="Z41" s="139">
        <f t="shared" si="22"/>
        <v>0.051068212107750144</v>
      </c>
    </row>
    <row r="42" spans="1:26" ht="21" customHeight="1">
      <c r="A42" s="147" t="s">
        <v>182</v>
      </c>
      <c r="B42" s="374" t="s">
        <v>431</v>
      </c>
      <c r="C42" s="145">
        <v>884</v>
      </c>
      <c r="D42" s="141">
        <v>1067</v>
      </c>
      <c r="E42" s="142">
        <v>1765</v>
      </c>
      <c r="F42" s="141">
        <v>1033</v>
      </c>
      <c r="G42" s="140">
        <f t="shared" si="15"/>
        <v>4749</v>
      </c>
      <c r="H42" s="144">
        <f t="shared" si="16"/>
        <v>0.0014534661295565047</v>
      </c>
      <c r="I42" s="143">
        <v>851</v>
      </c>
      <c r="J42" s="141">
        <v>1118</v>
      </c>
      <c r="K42" s="142">
        <v>1691</v>
      </c>
      <c r="L42" s="141">
        <v>2139</v>
      </c>
      <c r="M42" s="140">
        <f t="shared" si="17"/>
        <v>5799</v>
      </c>
      <c r="N42" s="146">
        <f t="shared" si="18"/>
        <v>-0.18106570098292807</v>
      </c>
      <c r="O42" s="145">
        <v>9630</v>
      </c>
      <c r="P42" s="141">
        <v>9787</v>
      </c>
      <c r="Q42" s="142">
        <v>19515</v>
      </c>
      <c r="R42" s="141">
        <v>19255</v>
      </c>
      <c r="S42" s="140">
        <f t="shared" si="19"/>
        <v>58187</v>
      </c>
      <c r="T42" s="144">
        <f t="shared" si="20"/>
        <v>0.0017170999928998872</v>
      </c>
      <c r="U42" s="143">
        <v>9792</v>
      </c>
      <c r="V42" s="141">
        <v>9944</v>
      </c>
      <c r="W42" s="142">
        <v>19529</v>
      </c>
      <c r="X42" s="141">
        <v>20380</v>
      </c>
      <c r="Y42" s="140">
        <f t="shared" si="21"/>
        <v>59645</v>
      </c>
      <c r="Z42" s="139">
        <f t="shared" si="22"/>
        <v>-0.024444630731830008</v>
      </c>
    </row>
    <row r="43" spans="1:26" ht="21" customHeight="1">
      <c r="A43" s="147" t="s">
        <v>183</v>
      </c>
      <c r="B43" s="374" t="s">
        <v>432</v>
      </c>
      <c r="C43" s="145">
        <v>1516</v>
      </c>
      <c r="D43" s="141">
        <v>2003</v>
      </c>
      <c r="E43" s="142">
        <v>61</v>
      </c>
      <c r="F43" s="141">
        <v>73</v>
      </c>
      <c r="G43" s="140">
        <f t="shared" si="15"/>
        <v>3653</v>
      </c>
      <c r="H43" s="144">
        <f t="shared" si="16"/>
        <v>0.001118027326020196</v>
      </c>
      <c r="I43" s="143">
        <v>2310</v>
      </c>
      <c r="J43" s="141">
        <v>2966</v>
      </c>
      <c r="K43" s="142">
        <v>112</v>
      </c>
      <c r="L43" s="141">
        <v>68</v>
      </c>
      <c r="M43" s="140">
        <f t="shared" si="17"/>
        <v>5456</v>
      </c>
      <c r="N43" s="146">
        <f t="shared" si="18"/>
        <v>-0.33046187683284456</v>
      </c>
      <c r="O43" s="145">
        <v>19386</v>
      </c>
      <c r="P43" s="141">
        <v>19376</v>
      </c>
      <c r="Q43" s="142">
        <v>644</v>
      </c>
      <c r="R43" s="141">
        <v>675</v>
      </c>
      <c r="S43" s="140">
        <f t="shared" si="19"/>
        <v>40081</v>
      </c>
      <c r="T43" s="144">
        <f t="shared" si="20"/>
        <v>0.00118279142790349</v>
      </c>
      <c r="U43" s="143">
        <v>26133</v>
      </c>
      <c r="V43" s="141">
        <v>25998</v>
      </c>
      <c r="W43" s="142">
        <v>505</v>
      </c>
      <c r="X43" s="141">
        <v>491</v>
      </c>
      <c r="Y43" s="140">
        <f t="shared" si="21"/>
        <v>53127</v>
      </c>
      <c r="Z43" s="139">
        <f t="shared" si="22"/>
        <v>-0.24556251999924705</v>
      </c>
    </row>
    <row r="44" spans="1:26" ht="21" customHeight="1">
      <c r="A44" s="147" t="s">
        <v>185</v>
      </c>
      <c r="B44" s="374" t="s">
        <v>433</v>
      </c>
      <c r="C44" s="145">
        <v>1121</v>
      </c>
      <c r="D44" s="141">
        <v>1489</v>
      </c>
      <c r="E44" s="142">
        <v>372</v>
      </c>
      <c r="F44" s="141">
        <v>643</v>
      </c>
      <c r="G44" s="140">
        <f t="shared" si="15"/>
        <v>3625</v>
      </c>
      <c r="H44" s="144">
        <f t="shared" si="16"/>
        <v>0.0011094577215502903</v>
      </c>
      <c r="I44" s="143">
        <v>1142</v>
      </c>
      <c r="J44" s="141">
        <v>1451</v>
      </c>
      <c r="K44" s="142">
        <v>78</v>
      </c>
      <c r="L44" s="141">
        <v>263</v>
      </c>
      <c r="M44" s="140">
        <f t="shared" si="17"/>
        <v>2934</v>
      </c>
      <c r="N44" s="146">
        <f t="shared" si="18"/>
        <v>0.23551465576005448</v>
      </c>
      <c r="O44" s="145">
        <v>13369</v>
      </c>
      <c r="P44" s="141">
        <v>12624</v>
      </c>
      <c r="Q44" s="142">
        <v>3426</v>
      </c>
      <c r="R44" s="141">
        <v>3282</v>
      </c>
      <c r="S44" s="140">
        <f t="shared" si="19"/>
        <v>32701</v>
      </c>
      <c r="T44" s="144">
        <f t="shared" si="20"/>
        <v>0.0009650074220671149</v>
      </c>
      <c r="U44" s="143">
        <v>13772</v>
      </c>
      <c r="V44" s="141">
        <v>13091</v>
      </c>
      <c r="W44" s="142">
        <v>2339</v>
      </c>
      <c r="X44" s="141">
        <v>2519</v>
      </c>
      <c r="Y44" s="140">
        <f t="shared" si="21"/>
        <v>31721</v>
      </c>
      <c r="Z44" s="139">
        <f t="shared" si="22"/>
        <v>0.030894360203020055</v>
      </c>
    </row>
    <row r="45" spans="1:26" ht="21" customHeight="1">
      <c r="A45" s="147" t="s">
        <v>189</v>
      </c>
      <c r="B45" s="374" t="s">
        <v>434</v>
      </c>
      <c r="C45" s="145">
        <v>1153</v>
      </c>
      <c r="D45" s="141">
        <v>1239</v>
      </c>
      <c r="E45" s="142">
        <v>435</v>
      </c>
      <c r="F45" s="141">
        <v>369</v>
      </c>
      <c r="G45" s="140">
        <f t="shared" si="15"/>
        <v>3196</v>
      </c>
      <c r="H45" s="144">
        <f t="shared" si="16"/>
        <v>0.0009781591387792354</v>
      </c>
      <c r="I45" s="143">
        <v>745</v>
      </c>
      <c r="J45" s="141">
        <v>727</v>
      </c>
      <c r="K45" s="142">
        <v>463</v>
      </c>
      <c r="L45" s="141">
        <v>380</v>
      </c>
      <c r="M45" s="140">
        <f t="shared" si="17"/>
        <v>2315</v>
      </c>
      <c r="N45" s="146">
        <f t="shared" si="18"/>
        <v>0.38056155507559386</v>
      </c>
      <c r="O45" s="145">
        <v>9650</v>
      </c>
      <c r="P45" s="141">
        <v>9395</v>
      </c>
      <c r="Q45" s="142">
        <v>3086</v>
      </c>
      <c r="R45" s="141">
        <v>3060</v>
      </c>
      <c r="S45" s="140">
        <f t="shared" si="19"/>
        <v>25191</v>
      </c>
      <c r="T45" s="144">
        <f t="shared" si="20"/>
        <v>0.0007433871126048957</v>
      </c>
      <c r="U45" s="143">
        <v>8411</v>
      </c>
      <c r="V45" s="141">
        <v>8149</v>
      </c>
      <c r="W45" s="142">
        <v>4301</v>
      </c>
      <c r="X45" s="141">
        <v>3918</v>
      </c>
      <c r="Y45" s="140">
        <f t="shared" si="21"/>
        <v>24779</v>
      </c>
      <c r="Z45" s="139">
        <f t="shared" si="22"/>
        <v>0.016626982525525635</v>
      </c>
    </row>
    <row r="46" spans="1:26" ht="21" customHeight="1">
      <c r="A46" s="147" t="s">
        <v>186</v>
      </c>
      <c r="B46" s="374" t="s">
        <v>435</v>
      </c>
      <c r="C46" s="145">
        <v>1315</v>
      </c>
      <c r="D46" s="141">
        <v>1292</v>
      </c>
      <c r="E46" s="142">
        <v>216</v>
      </c>
      <c r="F46" s="141">
        <v>167</v>
      </c>
      <c r="G46" s="140">
        <f t="shared" si="15"/>
        <v>2990</v>
      </c>
      <c r="H46" s="144">
        <f t="shared" si="16"/>
        <v>0.0009151113344649292</v>
      </c>
      <c r="I46" s="143">
        <v>1312</v>
      </c>
      <c r="J46" s="141">
        <v>1280</v>
      </c>
      <c r="K46" s="142">
        <v>257</v>
      </c>
      <c r="L46" s="141">
        <v>238</v>
      </c>
      <c r="M46" s="140">
        <f t="shared" si="17"/>
        <v>3087</v>
      </c>
      <c r="N46" s="146">
        <f t="shared" si="18"/>
        <v>-0.03142209264658247</v>
      </c>
      <c r="O46" s="145">
        <v>13823</v>
      </c>
      <c r="P46" s="141">
        <v>13988</v>
      </c>
      <c r="Q46" s="142">
        <v>2298</v>
      </c>
      <c r="R46" s="141">
        <v>2048</v>
      </c>
      <c r="S46" s="140">
        <f t="shared" si="19"/>
        <v>32157</v>
      </c>
      <c r="T46" s="144">
        <f t="shared" si="20"/>
        <v>0.0009489539668943522</v>
      </c>
      <c r="U46" s="143">
        <v>12796</v>
      </c>
      <c r="V46" s="141">
        <v>12819</v>
      </c>
      <c r="W46" s="142">
        <v>1579</v>
      </c>
      <c r="X46" s="141">
        <v>1393</v>
      </c>
      <c r="Y46" s="140">
        <f t="shared" si="21"/>
        <v>28587</v>
      </c>
      <c r="Z46" s="139">
        <f t="shared" si="22"/>
        <v>0.12488193934305802</v>
      </c>
    </row>
    <row r="47" spans="1:26" ht="21" customHeight="1">
      <c r="A47" s="147" t="s">
        <v>184</v>
      </c>
      <c r="B47" s="374" t="s">
        <v>436</v>
      </c>
      <c r="C47" s="145">
        <v>1241</v>
      </c>
      <c r="D47" s="141">
        <v>1299</v>
      </c>
      <c r="E47" s="142">
        <v>48</v>
      </c>
      <c r="F47" s="141">
        <v>29</v>
      </c>
      <c r="G47" s="140">
        <f t="shared" si="15"/>
        <v>2617</v>
      </c>
      <c r="H47" s="144">
        <f t="shared" si="16"/>
        <v>0.0008009519606336855</v>
      </c>
      <c r="I47" s="143">
        <v>1137</v>
      </c>
      <c r="J47" s="141">
        <v>1238</v>
      </c>
      <c r="K47" s="142">
        <v>14</v>
      </c>
      <c r="L47" s="141">
        <v>12</v>
      </c>
      <c r="M47" s="140">
        <f t="shared" si="17"/>
        <v>2401</v>
      </c>
      <c r="N47" s="146">
        <f t="shared" si="18"/>
        <v>0.08996251561849222</v>
      </c>
      <c r="O47" s="145">
        <v>16211</v>
      </c>
      <c r="P47" s="141">
        <v>15483</v>
      </c>
      <c r="Q47" s="142">
        <v>572</v>
      </c>
      <c r="R47" s="141">
        <v>546</v>
      </c>
      <c r="S47" s="140">
        <f t="shared" si="19"/>
        <v>32812</v>
      </c>
      <c r="T47" s="144">
        <f t="shared" si="20"/>
        <v>0.0009682830351630279</v>
      </c>
      <c r="U47" s="143">
        <v>15332</v>
      </c>
      <c r="V47" s="141">
        <v>15088</v>
      </c>
      <c r="W47" s="142">
        <v>1303</v>
      </c>
      <c r="X47" s="141">
        <v>1148</v>
      </c>
      <c r="Y47" s="140">
        <f t="shared" si="21"/>
        <v>32871</v>
      </c>
      <c r="Z47" s="139">
        <f t="shared" si="22"/>
        <v>-0.0017948951963736581</v>
      </c>
    </row>
    <row r="48" spans="1:26" ht="21" customHeight="1">
      <c r="A48" s="147" t="s">
        <v>187</v>
      </c>
      <c r="B48" s="374" t="s">
        <v>187</v>
      </c>
      <c r="C48" s="145">
        <v>543</v>
      </c>
      <c r="D48" s="141">
        <v>441</v>
      </c>
      <c r="E48" s="142">
        <v>862</v>
      </c>
      <c r="F48" s="141">
        <v>770</v>
      </c>
      <c r="G48" s="140">
        <f t="shared" si="15"/>
        <v>2616</v>
      </c>
      <c r="H48" s="144">
        <f aca="true" t="shared" si="23" ref="H48:H62">G48/$G$9</f>
        <v>0.0008006459033311889</v>
      </c>
      <c r="I48" s="143">
        <v>432</v>
      </c>
      <c r="J48" s="141">
        <v>393</v>
      </c>
      <c r="K48" s="142">
        <v>1052</v>
      </c>
      <c r="L48" s="141">
        <v>1021</v>
      </c>
      <c r="M48" s="140">
        <f aca="true" t="shared" si="24" ref="M48:M62">SUM(I48:L48)</f>
        <v>2898</v>
      </c>
      <c r="N48" s="146">
        <f aca="true" t="shared" si="25" ref="N48:N62">IF(ISERROR(G48/M48-1),"         /0",(G48/M48-1))</f>
        <v>-0.09730848861283647</v>
      </c>
      <c r="O48" s="145">
        <v>4663</v>
      </c>
      <c r="P48" s="141">
        <v>4739</v>
      </c>
      <c r="Q48" s="142">
        <v>6524</v>
      </c>
      <c r="R48" s="141">
        <v>7182</v>
      </c>
      <c r="S48" s="140">
        <f aca="true" t="shared" si="26" ref="S48:S62">SUM(O48:R48)</f>
        <v>23108</v>
      </c>
      <c r="T48" s="144">
        <f aca="true" t="shared" si="27" ref="T48:T62">S48/$S$9</f>
        <v>0.0006819177245077181</v>
      </c>
      <c r="U48" s="143">
        <v>5362</v>
      </c>
      <c r="V48" s="141">
        <v>5118</v>
      </c>
      <c r="W48" s="142">
        <v>5356</v>
      </c>
      <c r="X48" s="141">
        <v>6149</v>
      </c>
      <c r="Y48" s="140">
        <f aca="true" t="shared" si="28" ref="Y48:Y62">SUM(U48:X48)</f>
        <v>21985</v>
      </c>
      <c r="Z48" s="139">
        <f aca="true" t="shared" si="29" ref="Z48:Z62">IF(ISERROR(S48/Y48-1),"         /0",IF(S48/Y48&gt;5,"  *  ",(S48/Y48-1)))</f>
        <v>0.051080282010461664</v>
      </c>
    </row>
    <row r="49" spans="1:26" ht="21" customHeight="1">
      <c r="A49" s="147" t="s">
        <v>193</v>
      </c>
      <c r="B49" s="374" t="s">
        <v>437</v>
      </c>
      <c r="C49" s="145">
        <v>1199</v>
      </c>
      <c r="D49" s="141">
        <v>1077</v>
      </c>
      <c r="E49" s="142">
        <v>132</v>
      </c>
      <c r="F49" s="141">
        <v>104</v>
      </c>
      <c r="G49" s="140">
        <f t="shared" si="15"/>
        <v>2512</v>
      </c>
      <c r="H49" s="144">
        <f t="shared" si="23"/>
        <v>0.0007688159438715391</v>
      </c>
      <c r="I49" s="143">
        <v>1231</v>
      </c>
      <c r="J49" s="141">
        <v>1155</v>
      </c>
      <c r="K49" s="142">
        <v>42</v>
      </c>
      <c r="L49" s="141">
        <v>36</v>
      </c>
      <c r="M49" s="140">
        <f t="shared" si="24"/>
        <v>2464</v>
      </c>
      <c r="N49" s="146">
        <f t="shared" si="25"/>
        <v>0.01948051948051943</v>
      </c>
      <c r="O49" s="145">
        <v>11662</v>
      </c>
      <c r="P49" s="141">
        <v>11666</v>
      </c>
      <c r="Q49" s="142">
        <v>549</v>
      </c>
      <c r="R49" s="141">
        <v>511</v>
      </c>
      <c r="S49" s="140">
        <f t="shared" si="26"/>
        <v>24388</v>
      </c>
      <c r="T49" s="144">
        <f t="shared" si="27"/>
        <v>0.000719690560208336</v>
      </c>
      <c r="U49" s="143">
        <v>10926</v>
      </c>
      <c r="V49" s="141">
        <v>11669</v>
      </c>
      <c r="W49" s="142">
        <v>477</v>
      </c>
      <c r="X49" s="141">
        <v>495</v>
      </c>
      <c r="Y49" s="140">
        <f t="shared" si="28"/>
        <v>23567</v>
      </c>
      <c r="Z49" s="139">
        <f t="shared" si="29"/>
        <v>0.03483684813510424</v>
      </c>
    </row>
    <row r="50" spans="1:26" ht="21" customHeight="1">
      <c r="A50" s="147" t="s">
        <v>190</v>
      </c>
      <c r="B50" s="374" t="s">
        <v>190</v>
      </c>
      <c r="C50" s="145">
        <v>461</v>
      </c>
      <c r="D50" s="141">
        <v>459</v>
      </c>
      <c r="E50" s="142">
        <v>760</v>
      </c>
      <c r="F50" s="141">
        <v>800</v>
      </c>
      <c r="G50" s="140">
        <f t="shared" si="15"/>
        <v>2480</v>
      </c>
      <c r="H50" s="144">
        <f t="shared" si="23"/>
        <v>0.000759022110191647</v>
      </c>
      <c r="I50" s="143">
        <v>882</v>
      </c>
      <c r="J50" s="141">
        <v>975</v>
      </c>
      <c r="K50" s="142">
        <v>598</v>
      </c>
      <c r="L50" s="141">
        <v>604</v>
      </c>
      <c r="M50" s="140">
        <f t="shared" si="24"/>
        <v>3059</v>
      </c>
      <c r="N50" s="146">
        <f t="shared" si="25"/>
        <v>-0.18927754168028765</v>
      </c>
      <c r="O50" s="145">
        <v>5679</v>
      </c>
      <c r="P50" s="141">
        <v>6351</v>
      </c>
      <c r="Q50" s="142">
        <v>8210</v>
      </c>
      <c r="R50" s="141">
        <v>7130</v>
      </c>
      <c r="S50" s="140">
        <f t="shared" si="26"/>
        <v>27370</v>
      </c>
      <c r="T50" s="144">
        <f t="shared" si="27"/>
        <v>0.0008076894633796194</v>
      </c>
      <c r="U50" s="143">
        <v>6109</v>
      </c>
      <c r="V50" s="141">
        <v>7219</v>
      </c>
      <c r="W50" s="142">
        <v>5936</v>
      </c>
      <c r="X50" s="141">
        <v>5638</v>
      </c>
      <c r="Y50" s="140">
        <f t="shared" si="28"/>
        <v>24902</v>
      </c>
      <c r="Z50" s="139">
        <f t="shared" si="29"/>
        <v>0.0991085053409364</v>
      </c>
    </row>
    <row r="51" spans="1:26" ht="21" customHeight="1">
      <c r="A51" s="147" t="s">
        <v>191</v>
      </c>
      <c r="B51" s="374" t="s">
        <v>438</v>
      </c>
      <c r="C51" s="145">
        <v>358</v>
      </c>
      <c r="D51" s="141">
        <v>732</v>
      </c>
      <c r="E51" s="142">
        <v>353</v>
      </c>
      <c r="F51" s="141">
        <v>713</v>
      </c>
      <c r="G51" s="140">
        <f t="shared" si="15"/>
        <v>2156</v>
      </c>
      <c r="H51" s="144">
        <f t="shared" si="23"/>
        <v>0.0006598595441827382</v>
      </c>
      <c r="I51" s="143">
        <v>352</v>
      </c>
      <c r="J51" s="141">
        <v>534</v>
      </c>
      <c r="K51" s="142">
        <v>440</v>
      </c>
      <c r="L51" s="141">
        <v>731</v>
      </c>
      <c r="M51" s="140">
        <f t="shared" si="24"/>
        <v>2057</v>
      </c>
      <c r="N51" s="146">
        <f t="shared" si="25"/>
        <v>0.048128342245989275</v>
      </c>
      <c r="O51" s="145">
        <v>6056</v>
      </c>
      <c r="P51" s="141">
        <v>6052</v>
      </c>
      <c r="Q51" s="142">
        <v>3856</v>
      </c>
      <c r="R51" s="141">
        <v>4086</v>
      </c>
      <c r="S51" s="140">
        <f t="shared" si="26"/>
        <v>20050</v>
      </c>
      <c r="T51" s="144">
        <f t="shared" si="27"/>
        <v>0.0005916760592167106</v>
      </c>
      <c r="U51" s="143">
        <v>4840</v>
      </c>
      <c r="V51" s="141">
        <v>4573</v>
      </c>
      <c r="W51" s="142">
        <v>6714</v>
      </c>
      <c r="X51" s="141">
        <v>6139</v>
      </c>
      <c r="Y51" s="140">
        <f t="shared" si="28"/>
        <v>22266</v>
      </c>
      <c r="Z51" s="139">
        <f t="shared" si="29"/>
        <v>-0.0995239378424504</v>
      </c>
    </row>
    <row r="52" spans="1:26" ht="21" customHeight="1">
      <c r="A52" s="147" t="s">
        <v>192</v>
      </c>
      <c r="B52" s="374" t="s">
        <v>192</v>
      </c>
      <c r="C52" s="145">
        <v>720</v>
      </c>
      <c r="D52" s="141">
        <v>792</v>
      </c>
      <c r="E52" s="142">
        <v>252</v>
      </c>
      <c r="F52" s="141">
        <v>253</v>
      </c>
      <c r="G52" s="140">
        <f t="shared" si="15"/>
        <v>2017</v>
      </c>
      <c r="H52" s="144">
        <f t="shared" si="23"/>
        <v>0.0006173175791357064</v>
      </c>
      <c r="I52" s="143">
        <v>529</v>
      </c>
      <c r="J52" s="141">
        <v>505</v>
      </c>
      <c r="K52" s="142">
        <v>254</v>
      </c>
      <c r="L52" s="141">
        <v>224</v>
      </c>
      <c r="M52" s="140">
        <f t="shared" si="24"/>
        <v>1512</v>
      </c>
      <c r="N52" s="146">
        <f t="shared" si="25"/>
        <v>0.33399470899470907</v>
      </c>
      <c r="O52" s="145">
        <v>7195</v>
      </c>
      <c r="P52" s="141">
        <v>7187</v>
      </c>
      <c r="Q52" s="142">
        <v>2513</v>
      </c>
      <c r="R52" s="141">
        <v>2637</v>
      </c>
      <c r="S52" s="140">
        <f t="shared" si="26"/>
        <v>19532</v>
      </c>
      <c r="T52" s="144">
        <f t="shared" si="27"/>
        <v>0.0005763898647691167</v>
      </c>
      <c r="U52" s="143">
        <v>5081</v>
      </c>
      <c r="V52" s="141">
        <v>4799</v>
      </c>
      <c r="W52" s="142">
        <v>3555</v>
      </c>
      <c r="X52" s="141">
        <v>3436</v>
      </c>
      <c r="Y52" s="140">
        <f t="shared" si="28"/>
        <v>16871</v>
      </c>
      <c r="Z52" s="139">
        <f t="shared" si="29"/>
        <v>0.15772627585798116</v>
      </c>
    </row>
    <row r="53" spans="1:26" ht="21" customHeight="1">
      <c r="A53" s="147" t="s">
        <v>188</v>
      </c>
      <c r="B53" s="374" t="s">
        <v>439</v>
      </c>
      <c r="C53" s="145">
        <v>1029</v>
      </c>
      <c r="D53" s="141">
        <v>953</v>
      </c>
      <c r="E53" s="142">
        <v>0</v>
      </c>
      <c r="F53" s="141">
        <v>0</v>
      </c>
      <c r="G53" s="140">
        <f t="shared" si="15"/>
        <v>1982</v>
      </c>
      <c r="H53" s="144">
        <f t="shared" si="23"/>
        <v>0.0006066055735483243</v>
      </c>
      <c r="I53" s="143">
        <v>1105</v>
      </c>
      <c r="J53" s="141">
        <v>841</v>
      </c>
      <c r="K53" s="142">
        <v>5</v>
      </c>
      <c r="L53" s="141">
        <v>6</v>
      </c>
      <c r="M53" s="140">
        <f t="shared" si="24"/>
        <v>1957</v>
      </c>
      <c r="N53" s="146">
        <f t="shared" si="25"/>
        <v>0.012774655084312636</v>
      </c>
      <c r="O53" s="145">
        <v>11857</v>
      </c>
      <c r="P53" s="141">
        <v>11221</v>
      </c>
      <c r="Q53" s="142"/>
      <c r="R53" s="141"/>
      <c r="S53" s="140">
        <f t="shared" si="26"/>
        <v>23078</v>
      </c>
      <c r="T53" s="144">
        <f t="shared" si="27"/>
        <v>0.0006810324236709849</v>
      </c>
      <c r="U53" s="143">
        <v>5490</v>
      </c>
      <c r="V53" s="141">
        <v>5312</v>
      </c>
      <c r="W53" s="142">
        <v>4777</v>
      </c>
      <c r="X53" s="141">
        <v>5152</v>
      </c>
      <c r="Y53" s="140">
        <f t="shared" si="28"/>
        <v>20731</v>
      </c>
      <c r="Z53" s="139">
        <f t="shared" si="29"/>
        <v>0.11321209782451391</v>
      </c>
    </row>
    <row r="54" spans="1:26" ht="21" customHeight="1">
      <c r="A54" s="147" t="s">
        <v>440</v>
      </c>
      <c r="B54" s="374" t="s">
        <v>440</v>
      </c>
      <c r="C54" s="145">
        <v>309</v>
      </c>
      <c r="D54" s="141">
        <v>437</v>
      </c>
      <c r="E54" s="142">
        <v>560</v>
      </c>
      <c r="F54" s="141">
        <v>602</v>
      </c>
      <c r="G54" s="140">
        <f t="shared" si="15"/>
        <v>1908</v>
      </c>
      <c r="H54" s="144">
        <f t="shared" si="23"/>
        <v>0.0005839573331635735</v>
      </c>
      <c r="I54" s="143">
        <v>546</v>
      </c>
      <c r="J54" s="141">
        <v>548</v>
      </c>
      <c r="K54" s="142">
        <v>383</v>
      </c>
      <c r="L54" s="141">
        <v>492</v>
      </c>
      <c r="M54" s="140">
        <f t="shared" si="24"/>
        <v>1969</v>
      </c>
      <c r="N54" s="146">
        <f t="shared" si="25"/>
        <v>-0.03098019299136623</v>
      </c>
      <c r="O54" s="145">
        <v>3567</v>
      </c>
      <c r="P54" s="141">
        <v>3165</v>
      </c>
      <c r="Q54" s="142">
        <v>3182</v>
      </c>
      <c r="R54" s="141">
        <v>2866</v>
      </c>
      <c r="S54" s="140">
        <f t="shared" si="26"/>
        <v>12780</v>
      </c>
      <c r="T54" s="144">
        <f t="shared" si="27"/>
        <v>0.0003771381564483572</v>
      </c>
      <c r="U54" s="143">
        <v>4197</v>
      </c>
      <c r="V54" s="141">
        <v>3724</v>
      </c>
      <c r="W54" s="142">
        <v>3135</v>
      </c>
      <c r="X54" s="141">
        <v>3021</v>
      </c>
      <c r="Y54" s="140">
        <f t="shared" si="28"/>
        <v>14077</v>
      </c>
      <c r="Z54" s="139">
        <f t="shared" si="29"/>
        <v>-0.09213610854585497</v>
      </c>
    </row>
    <row r="55" spans="1:26" ht="21" customHeight="1">
      <c r="A55" s="147" t="s">
        <v>186</v>
      </c>
      <c r="B55" s="374" t="s">
        <v>441</v>
      </c>
      <c r="C55" s="145">
        <v>0</v>
      </c>
      <c r="D55" s="141">
        <v>0</v>
      </c>
      <c r="E55" s="142">
        <v>615</v>
      </c>
      <c r="F55" s="141">
        <v>681</v>
      </c>
      <c r="G55" s="140">
        <f t="shared" si="15"/>
        <v>1296</v>
      </c>
      <c r="H55" s="144">
        <f t="shared" si="23"/>
        <v>0.00039665026403563485</v>
      </c>
      <c r="I55" s="143"/>
      <c r="J55" s="141"/>
      <c r="K55" s="142">
        <v>583</v>
      </c>
      <c r="L55" s="141">
        <v>588</v>
      </c>
      <c r="M55" s="140">
        <f t="shared" si="24"/>
        <v>1171</v>
      </c>
      <c r="N55" s="146">
        <f t="shared" si="25"/>
        <v>0.10674637062339887</v>
      </c>
      <c r="O55" s="145"/>
      <c r="P55" s="141"/>
      <c r="Q55" s="142">
        <v>5730</v>
      </c>
      <c r="R55" s="141">
        <v>6182</v>
      </c>
      <c r="S55" s="140">
        <f t="shared" si="26"/>
        <v>11912</v>
      </c>
      <c r="T55" s="144">
        <f t="shared" si="27"/>
        <v>0.00035152345223887565</v>
      </c>
      <c r="U55" s="143"/>
      <c r="V55" s="141"/>
      <c r="W55" s="142">
        <v>8170</v>
      </c>
      <c r="X55" s="141">
        <v>8672</v>
      </c>
      <c r="Y55" s="140">
        <f t="shared" si="28"/>
        <v>16842</v>
      </c>
      <c r="Z55" s="139">
        <f t="shared" si="29"/>
        <v>-0.29272057950362185</v>
      </c>
    </row>
    <row r="56" spans="1:26" ht="21" customHeight="1">
      <c r="A56" s="147" t="s">
        <v>442</v>
      </c>
      <c r="B56" s="374" t="s">
        <v>442</v>
      </c>
      <c r="C56" s="145">
        <v>0</v>
      </c>
      <c r="D56" s="141">
        <v>0</v>
      </c>
      <c r="E56" s="142">
        <v>706</v>
      </c>
      <c r="F56" s="141">
        <v>579</v>
      </c>
      <c r="G56" s="140">
        <f t="shared" si="15"/>
        <v>1285</v>
      </c>
      <c r="H56" s="144">
        <f t="shared" si="23"/>
        <v>0.0003932836337081719</v>
      </c>
      <c r="I56" s="143"/>
      <c r="J56" s="141"/>
      <c r="K56" s="142">
        <v>405</v>
      </c>
      <c r="L56" s="141">
        <v>285</v>
      </c>
      <c r="M56" s="140">
        <f t="shared" si="24"/>
        <v>690</v>
      </c>
      <c r="N56" s="146">
        <f t="shared" si="25"/>
        <v>0.8623188405797102</v>
      </c>
      <c r="O56" s="145"/>
      <c r="P56" s="141"/>
      <c r="Q56" s="142">
        <v>4737</v>
      </c>
      <c r="R56" s="141">
        <v>4206</v>
      </c>
      <c r="S56" s="140">
        <f t="shared" si="26"/>
        <v>8943</v>
      </c>
      <c r="T56" s="144">
        <f t="shared" si="27"/>
        <v>0.0002639081794301767</v>
      </c>
      <c r="U56" s="143"/>
      <c r="V56" s="141"/>
      <c r="W56" s="142">
        <v>3162</v>
      </c>
      <c r="X56" s="141">
        <v>2984</v>
      </c>
      <c r="Y56" s="140">
        <f t="shared" si="28"/>
        <v>6146</v>
      </c>
      <c r="Z56" s="139">
        <f t="shared" si="29"/>
        <v>0.4550927432476408</v>
      </c>
    </row>
    <row r="57" spans="1:26" ht="21" customHeight="1">
      <c r="A57" s="147" t="s">
        <v>443</v>
      </c>
      <c r="B57" s="374" t="s">
        <v>443</v>
      </c>
      <c r="C57" s="145">
        <v>0</v>
      </c>
      <c r="D57" s="141">
        <v>0</v>
      </c>
      <c r="E57" s="142">
        <v>589</v>
      </c>
      <c r="F57" s="141">
        <v>579</v>
      </c>
      <c r="G57" s="140">
        <f t="shared" si="15"/>
        <v>1168</v>
      </c>
      <c r="H57" s="144">
        <f t="shared" si="23"/>
        <v>0.000357474929316066</v>
      </c>
      <c r="I57" s="143"/>
      <c r="J57" s="141"/>
      <c r="K57" s="142">
        <v>382</v>
      </c>
      <c r="L57" s="141">
        <v>390</v>
      </c>
      <c r="M57" s="140">
        <f t="shared" si="24"/>
        <v>772</v>
      </c>
      <c r="N57" s="146">
        <f t="shared" si="25"/>
        <v>0.5129533678756477</v>
      </c>
      <c r="O57" s="145"/>
      <c r="P57" s="141"/>
      <c r="Q57" s="142">
        <v>3462</v>
      </c>
      <c r="R57" s="141">
        <v>3609</v>
      </c>
      <c r="S57" s="140">
        <f t="shared" si="26"/>
        <v>7071</v>
      </c>
      <c r="T57" s="144">
        <f t="shared" si="27"/>
        <v>0.00020866540721802297</v>
      </c>
      <c r="U57" s="143"/>
      <c r="V57" s="141"/>
      <c r="W57" s="142">
        <v>3580</v>
      </c>
      <c r="X57" s="141">
        <v>3305</v>
      </c>
      <c r="Y57" s="140">
        <f t="shared" si="28"/>
        <v>6885</v>
      </c>
      <c r="Z57" s="139">
        <f t="shared" si="29"/>
        <v>0.02701525054466236</v>
      </c>
    </row>
    <row r="58" spans="1:26" ht="21" customHeight="1">
      <c r="A58" s="147" t="s">
        <v>194</v>
      </c>
      <c r="B58" s="374" t="s">
        <v>444</v>
      </c>
      <c r="C58" s="145">
        <v>55</v>
      </c>
      <c r="D58" s="141">
        <v>68</v>
      </c>
      <c r="E58" s="142">
        <v>484</v>
      </c>
      <c r="F58" s="141">
        <v>498</v>
      </c>
      <c r="G58" s="140">
        <f t="shared" si="15"/>
        <v>1105</v>
      </c>
      <c r="H58" s="144">
        <f t="shared" si="23"/>
        <v>0.0003381933192587782</v>
      </c>
      <c r="I58" s="143">
        <v>0</v>
      </c>
      <c r="J58" s="141">
        <v>78</v>
      </c>
      <c r="K58" s="142">
        <v>388</v>
      </c>
      <c r="L58" s="141">
        <v>574</v>
      </c>
      <c r="M58" s="140">
        <f t="shared" si="24"/>
        <v>1040</v>
      </c>
      <c r="N58" s="146">
        <f t="shared" si="25"/>
        <v>0.0625</v>
      </c>
      <c r="O58" s="145">
        <v>810</v>
      </c>
      <c r="P58" s="141">
        <v>996</v>
      </c>
      <c r="Q58" s="142">
        <v>4699</v>
      </c>
      <c r="R58" s="141">
        <v>5671</v>
      </c>
      <c r="S58" s="140">
        <f t="shared" si="26"/>
        <v>12176</v>
      </c>
      <c r="T58" s="144">
        <f t="shared" si="27"/>
        <v>0.0003593140996021281</v>
      </c>
      <c r="U58" s="143">
        <v>103</v>
      </c>
      <c r="V58" s="141">
        <v>604</v>
      </c>
      <c r="W58" s="142">
        <v>3858</v>
      </c>
      <c r="X58" s="141">
        <v>5489</v>
      </c>
      <c r="Y58" s="140">
        <f t="shared" si="28"/>
        <v>10054</v>
      </c>
      <c r="Z58" s="139">
        <f t="shared" si="29"/>
        <v>0.2110602745176049</v>
      </c>
    </row>
    <row r="59" spans="1:26" ht="21" customHeight="1">
      <c r="A59" s="147" t="s">
        <v>196</v>
      </c>
      <c r="B59" s="374" t="s">
        <v>196</v>
      </c>
      <c r="C59" s="145">
        <v>371</v>
      </c>
      <c r="D59" s="141">
        <v>404</v>
      </c>
      <c r="E59" s="142">
        <v>147</v>
      </c>
      <c r="F59" s="141">
        <v>112</v>
      </c>
      <c r="G59" s="140">
        <f t="shared" si="15"/>
        <v>1034</v>
      </c>
      <c r="H59" s="144">
        <f t="shared" si="23"/>
        <v>0.0003164632507815173</v>
      </c>
      <c r="I59" s="143">
        <v>377</v>
      </c>
      <c r="J59" s="141">
        <v>407</v>
      </c>
      <c r="K59" s="142">
        <v>213</v>
      </c>
      <c r="L59" s="141">
        <v>189</v>
      </c>
      <c r="M59" s="140">
        <f t="shared" si="24"/>
        <v>1186</v>
      </c>
      <c r="N59" s="146">
        <f t="shared" si="25"/>
        <v>-0.12816188870151768</v>
      </c>
      <c r="O59" s="145">
        <v>3811</v>
      </c>
      <c r="P59" s="141">
        <v>4417</v>
      </c>
      <c r="Q59" s="142">
        <v>1095</v>
      </c>
      <c r="R59" s="141">
        <v>1038</v>
      </c>
      <c r="S59" s="140">
        <f t="shared" si="26"/>
        <v>10361</v>
      </c>
      <c r="T59" s="144">
        <f t="shared" si="27"/>
        <v>0.0003057533989797675</v>
      </c>
      <c r="U59" s="143">
        <v>3746</v>
      </c>
      <c r="V59" s="141">
        <v>4104</v>
      </c>
      <c r="W59" s="142">
        <v>1593</v>
      </c>
      <c r="X59" s="141">
        <v>1542</v>
      </c>
      <c r="Y59" s="140">
        <f t="shared" si="28"/>
        <v>10985</v>
      </c>
      <c r="Z59" s="139">
        <f t="shared" si="29"/>
        <v>-0.0568047337278107</v>
      </c>
    </row>
    <row r="60" spans="1:26" ht="21" customHeight="1">
      <c r="A60" s="147" t="s">
        <v>195</v>
      </c>
      <c r="B60" s="374" t="s">
        <v>195</v>
      </c>
      <c r="C60" s="145">
        <v>435</v>
      </c>
      <c r="D60" s="141">
        <v>460</v>
      </c>
      <c r="E60" s="142">
        <v>9</v>
      </c>
      <c r="F60" s="141">
        <v>7</v>
      </c>
      <c r="G60" s="140">
        <f t="shared" si="15"/>
        <v>911</v>
      </c>
      <c r="H60" s="144">
        <f t="shared" si="23"/>
        <v>0.0002788182025744316</v>
      </c>
      <c r="I60" s="143">
        <v>435</v>
      </c>
      <c r="J60" s="141">
        <v>437</v>
      </c>
      <c r="K60" s="142">
        <v>19</v>
      </c>
      <c r="L60" s="141">
        <v>15</v>
      </c>
      <c r="M60" s="140">
        <f t="shared" si="24"/>
        <v>906</v>
      </c>
      <c r="N60" s="146">
        <f t="shared" si="25"/>
        <v>0.0055187637969094094</v>
      </c>
      <c r="O60" s="145">
        <v>5107</v>
      </c>
      <c r="P60" s="141">
        <v>5236</v>
      </c>
      <c r="Q60" s="142">
        <v>281</v>
      </c>
      <c r="R60" s="141">
        <v>237</v>
      </c>
      <c r="S60" s="140">
        <f t="shared" si="26"/>
        <v>10861</v>
      </c>
      <c r="T60" s="144">
        <f t="shared" si="27"/>
        <v>0.0003205084129253214</v>
      </c>
      <c r="U60" s="143">
        <v>5424</v>
      </c>
      <c r="V60" s="141">
        <v>5218</v>
      </c>
      <c r="W60" s="142">
        <v>301</v>
      </c>
      <c r="X60" s="141">
        <v>281</v>
      </c>
      <c r="Y60" s="140">
        <f t="shared" si="28"/>
        <v>11224</v>
      </c>
      <c r="Z60" s="139">
        <f t="shared" si="29"/>
        <v>-0.0323414112615823</v>
      </c>
    </row>
    <row r="61" spans="1:26" ht="21" customHeight="1">
      <c r="A61" s="147" t="s">
        <v>445</v>
      </c>
      <c r="B61" s="374" t="s">
        <v>445</v>
      </c>
      <c r="C61" s="145">
        <v>294</v>
      </c>
      <c r="D61" s="141">
        <v>215</v>
      </c>
      <c r="E61" s="142">
        <v>222</v>
      </c>
      <c r="F61" s="141">
        <v>69</v>
      </c>
      <c r="G61" s="140">
        <f t="shared" si="15"/>
        <v>800</v>
      </c>
      <c r="H61" s="144">
        <f t="shared" si="23"/>
        <v>0.0002448458419973055</v>
      </c>
      <c r="I61" s="143">
        <v>202</v>
      </c>
      <c r="J61" s="141">
        <v>253</v>
      </c>
      <c r="K61" s="142">
        <v>137</v>
      </c>
      <c r="L61" s="141">
        <v>50</v>
      </c>
      <c r="M61" s="140">
        <f t="shared" si="24"/>
        <v>642</v>
      </c>
      <c r="N61" s="146">
        <f t="shared" si="25"/>
        <v>0.24610591900311518</v>
      </c>
      <c r="O61" s="145">
        <v>3782</v>
      </c>
      <c r="P61" s="141">
        <v>4243</v>
      </c>
      <c r="Q61" s="142">
        <v>1079</v>
      </c>
      <c r="R61" s="141">
        <v>269</v>
      </c>
      <c r="S61" s="140">
        <f t="shared" si="26"/>
        <v>9373</v>
      </c>
      <c r="T61" s="144">
        <f t="shared" si="27"/>
        <v>0.00027659749142335303</v>
      </c>
      <c r="U61" s="143">
        <v>2260</v>
      </c>
      <c r="V61" s="141">
        <v>3271</v>
      </c>
      <c r="W61" s="142">
        <v>910</v>
      </c>
      <c r="X61" s="141">
        <v>314</v>
      </c>
      <c r="Y61" s="140">
        <f t="shared" si="28"/>
        <v>6755</v>
      </c>
      <c r="Z61" s="139">
        <f t="shared" si="29"/>
        <v>0.38756476683937824</v>
      </c>
    </row>
    <row r="62" spans="1:26" ht="21" customHeight="1">
      <c r="A62" s="147" t="s">
        <v>56</v>
      </c>
      <c r="B62" s="374" t="s">
        <v>56</v>
      </c>
      <c r="C62" s="145">
        <v>2154</v>
      </c>
      <c r="D62" s="141">
        <v>2383</v>
      </c>
      <c r="E62" s="142">
        <v>6859</v>
      </c>
      <c r="F62" s="141">
        <v>6812</v>
      </c>
      <c r="G62" s="140">
        <f t="shared" si="15"/>
        <v>18208</v>
      </c>
      <c r="H62" s="144">
        <f t="shared" si="23"/>
        <v>0.005572691363858673</v>
      </c>
      <c r="I62" s="143">
        <v>2292</v>
      </c>
      <c r="J62" s="141">
        <v>2619</v>
      </c>
      <c r="K62" s="142">
        <v>7459</v>
      </c>
      <c r="L62" s="141">
        <v>9456</v>
      </c>
      <c r="M62" s="140">
        <f t="shared" si="24"/>
        <v>21826</v>
      </c>
      <c r="N62" s="146">
        <f t="shared" si="25"/>
        <v>-0.16576560065976353</v>
      </c>
      <c r="O62" s="145">
        <v>25028</v>
      </c>
      <c r="P62" s="141">
        <v>24738</v>
      </c>
      <c r="Q62" s="142">
        <v>81956</v>
      </c>
      <c r="R62" s="141">
        <v>89094</v>
      </c>
      <c r="S62" s="140">
        <f t="shared" si="26"/>
        <v>220816</v>
      </c>
      <c r="T62" s="144">
        <f t="shared" si="27"/>
        <v>0.006516286318802852</v>
      </c>
      <c r="U62" s="143">
        <v>22431</v>
      </c>
      <c r="V62" s="141">
        <v>24391</v>
      </c>
      <c r="W62" s="142">
        <v>80448</v>
      </c>
      <c r="X62" s="141">
        <v>100644</v>
      </c>
      <c r="Y62" s="140">
        <f t="shared" si="28"/>
        <v>227914</v>
      </c>
      <c r="Z62" s="139">
        <f t="shared" si="29"/>
        <v>-0.031143325991382698</v>
      </c>
    </row>
    <row r="63" spans="1:2" ht="15">
      <c r="A63" s="129" t="s">
        <v>43</v>
      </c>
      <c r="B63" s="129"/>
    </row>
    <row r="64" spans="1:2" ht="15">
      <c r="A64" s="129" t="s">
        <v>42</v>
      </c>
      <c r="B64" s="129"/>
    </row>
    <row r="65" spans="1:3" ht="15">
      <c r="A65" s="376" t="s">
        <v>123</v>
      </c>
      <c r="B65" s="377"/>
      <c r="C65" s="37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3:Z65536 N63:N65536 Z3 N3 N5:N8 Z5:Z8">
    <cfRule type="cellIs" priority="3" dxfId="91" operator="lessThan" stopIfTrue="1">
      <formula>0</formula>
    </cfRule>
  </conditionalFormatting>
  <conditionalFormatting sqref="N9:N62 Z9:Z62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71"/>
  <sheetViews>
    <sheetView showGridLines="0" zoomScale="80" zoomScaleNormal="80" zoomScalePageLayoutView="0" workbookViewId="0" topLeftCell="A1">
      <selection activeCell="U10" sqref="U10:X68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84" t="s">
        <v>28</v>
      </c>
      <c r="Z1" s="585"/>
    </row>
    <row r="2" ht="5.25" customHeight="1" thickBot="1"/>
    <row r="3" spans="1:26" ht="24" customHeight="1" thickTop="1">
      <c r="A3" s="586" t="s">
        <v>124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8"/>
    </row>
    <row r="4" spans="1:26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</row>
    <row r="5" spans="1:26" s="174" customFormat="1" ht="19.5" customHeight="1" thickBot="1" thickTop="1">
      <c r="A5" s="672" t="s">
        <v>121</v>
      </c>
      <c r="B5" s="685" t="s">
        <v>122</v>
      </c>
      <c r="C5" s="688" t="s">
        <v>36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90"/>
      <c r="O5" s="691" t="s">
        <v>35</v>
      </c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90"/>
    </row>
    <row r="6" spans="1:26" s="173" customFormat="1" ht="26.25" customHeight="1" thickBot="1">
      <c r="A6" s="673"/>
      <c r="B6" s="686"/>
      <c r="C6" s="681" t="s">
        <v>204</v>
      </c>
      <c r="D6" s="682"/>
      <c r="E6" s="682"/>
      <c r="F6" s="682"/>
      <c r="G6" s="683"/>
      <c r="H6" s="692" t="s">
        <v>34</v>
      </c>
      <c r="I6" s="681" t="s">
        <v>205</v>
      </c>
      <c r="J6" s="682"/>
      <c r="K6" s="682"/>
      <c r="L6" s="682"/>
      <c r="M6" s="683"/>
      <c r="N6" s="692" t="s">
        <v>33</v>
      </c>
      <c r="O6" s="684" t="s">
        <v>206</v>
      </c>
      <c r="P6" s="682"/>
      <c r="Q6" s="682"/>
      <c r="R6" s="682"/>
      <c r="S6" s="683"/>
      <c r="T6" s="692" t="s">
        <v>34</v>
      </c>
      <c r="U6" s="684" t="s">
        <v>207</v>
      </c>
      <c r="V6" s="682"/>
      <c r="W6" s="682"/>
      <c r="X6" s="682"/>
      <c r="Y6" s="683"/>
      <c r="Z6" s="692" t="s">
        <v>33</v>
      </c>
    </row>
    <row r="7" spans="1:26" s="168" customFormat="1" ht="26.25" customHeight="1">
      <c r="A7" s="674"/>
      <c r="B7" s="686"/>
      <c r="C7" s="583" t="s">
        <v>22</v>
      </c>
      <c r="D7" s="599"/>
      <c r="E7" s="578" t="s">
        <v>21</v>
      </c>
      <c r="F7" s="599"/>
      <c r="G7" s="580" t="s">
        <v>17</v>
      </c>
      <c r="H7" s="594"/>
      <c r="I7" s="678" t="s">
        <v>22</v>
      </c>
      <c r="J7" s="599"/>
      <c r="K7" s="578" t="s">
        <v>21</v>
      </c>
      <c r="L7" s="599"/>
      <c r="M7" s="580" t="s">
        <v>17</v>
      </c>
      <c r="N7" s="594"/>
      <c r="O7" s="678" t="s">
        <v>22</v>
      </c>
      <c r="P7" s="599"/>
      <c r="Q7" s="578" t="s">
        <v>21</v>
      </c>
      <c r="R7" s="599"/>
      <c r="S7" s="580" t="s">
        <v>17</v>
      </c>
      <c r="T7" s="594"/>
      <c r="U7" s="678" t="s">
        <v>22</v>
      </c>
      <c r="V7" s="599"/>
      <c r="W7" s="578" t="s">
        <v>21</v>
      </c>
      <c r="X7" s="599"/>
      <c r="Y7" s="580" t="s">
        <v>17</v>
      </c>
      <c r="Z7" s="594"/>
    </row>
    <row r="8" spans="1:26" s="168" customFormat="1" ht="19.5" customHeight="1" thickBot="1">
      <c r="A8" s="675"/>
      <c r="B8" s="687"/>
      <c r="C8" s="171" t="s">
        <v>31</v>
      </c>
      <c r="D8" s="169" t="s">
        <v>30</v>
      </c>
      <c r="E8" s="170" t="s">
        <v>31</v>
      </c>
      <c r="F8" s="378" t="s">
        <v>30</v>
      </c>
      <c r="G8" s="694"/>
      <c r="H8" s="693"/>
      <c r="I8" s="171" t="s">
        <v>31</v>
      </c>
      <c r="J8" s="169" t="s">
        <v>30</v>
      </c>
      <c r="K8" s="170" t="s">
        <v>31</v>
      </c>
      <c r="L8" s="378" t="s">
        <v>30</v>
      </c>
      <c r="M8" s="694"/>
      <c r="N8" s="693"/>
      <c r="O8" s="171" t="s">
        <v>31</v>
      </c>
      <c r="P8" s="169" t="s">
        <v>30</v>
      </c>
      <c r="Q8" s="170" t="s">
        <v>31</v>
      </c>
      <c r="R8" s="378" t="s">
        <v>30</v>
      </c>
      <c r="S8" s="694"/>
      <c r="T8" s="693"/>
      <c r="U8" s="171" t="s">
        <v>31</v>
      </c>
      <c r="V8" s="169" t="s">
        <v>30</v>
      </c>
      <c r="W8" s="170" t="s">
        <v>31</v>
      </c>
      <c r="X8" s="378" t="s">
        <v>30</v>
      </c>
      <c r="Y8" s="694"/>
      <c r="Z8" s="693"/>
    </row>
    <row r="9" spans="1:26" s="157" customFormat="1" ht="18" customHeight="1" thickBot="1" thickTop="1">
      <c r="A9" s="167" t="s">
        <v>24</v>
      </c>
      <c r="B9" s="372"/>
      <c r="C9" s="166">
        <f>SUM(C10:C68)</f>
        <v>12160.972</v>
      </c>
      <c r="D9" s="160">
        <f>SUM(D10:D68)</f>
        <v>12160.971999999994</v>
      </c>
      <c r="E9" s="161">
        <f>SUM(E10:E68)</f>
        <v>1509.9099999999992</v>
      </c>
      <c r="F9" s="160">
        <f>SUM(F10:F68)</f>
        <v>1509.9099999999999</v>
      </c>
      <c r="G9" s="159">
        <f aca="true" t="shared" si="0" ref="G9:G16">SUM(C9:F9)</f>
        <v>27341.763999999996</v>
      </c>
      <c r="H9" s="163">
        <f aca="true" t="shared" si="1" ref="H9:H68">G9/$G$9</f>
        <v>1</v>
      </c>
      <c r="I9" s="162">
        <f>SUM(I10:I68)</f>
        <v>13383.346000000005</v>
      </c>
      <c r="J9" s="160">
        <f>SUM(J10:J68)</f>
        <v>13383.345999999998</v>
      </c>
      <c r="K9" s="161">
        <f>SUM(K10:K68)</f>
        <v>1036.8420000000008</v>
      </c>
      <c r="L9" s="160">
        <f>SUM(L10:L68)</f>
        <v>1036.842</v>
      </c>
      <c r="M9" s="159">
        <f aca="true" t="shared" si="2" ref="M9:M16">SUM(I9:L9)</f>
        <v>28840.376000000004</v>
      </c>
      <c r="N9" s="165">
        <f aca="true" t="shared" si="3" ref="N9:N16">IF(ISERROR(G9/M9-1),"         /0",(G9/M9-1))</f>
        <v>-0.05196229064419988</v>
      </c>
      <c r="O9" s="164">
        <f>SUM(O10:O68)</f>
        <v>126536.20300000007</v>
      </c>
      <c r="P9" s="160">
        <f>SUM(P10:P68)</f>
        <v>126536.20300000002</v>
      </c>
      <c r="Q9" s="161">
        <f>SUM(Q10:Q68)</f>
        <v>15412.605999999994</v>
      </c>
      <c r="R9" s="160">
        <f>SUM(R10:R68)</f>
        <v>15412.605999999983</v>
      </c>
      <c r="S9" s="159">
        <f aca="true" t="shared" si="4" ref="S9:S16">SUM(O9:R9)</f>
        <v>283897.618</v>
      </c>
      <c r="T9" s="163">
        <f aca="true" t="shared" si="5" ref="T9:T68">S9/$S$9</f>
        <v>1</v>
      </c>
      <c r="U9" s="162">
        <f>SUM(U10:U68)</f>
        <v>124108.43499999994</v>
      </c>
      <c r="V9" s="160">
        <f>SUM(V10:V68)</f>
        <v>124108.43499999998</v>
      </c>
      <c r="W9" s="161">
        <f>SUM(W10:W68)</f>
        <v>13355.101999999993</v>
      </c>
      <c r="X9" s="160">
        <f>SUM(X10:X68)</f>
        <v>13355.10199999999</v>
      </c>
      <c r="Y9" s="159">
        <f aca="true" t="shared" si="6" ref="Y9:Y16">SUM(U9:X9)</f>
        <v>274927.0739999999</v>
      </c>
      <c r="Z9" s="158">
        <f>IF(ISERROR(S9/Y9-1),"         /0",(S9/Y9-1))</f>
        <v>0.032628812686523956</v>
      </c>
    </row>
    <row r="10" spans="1:26" ht="18.75" customHeight="1" thickTop="1">
      <c r="A10" s="156" t="s">
        <v>148</v>
      </c>
      <c r="B10" s="373" t="s">
        <v>400</v>
      </c>
      <c r="C10" s="154">
        <v>5545.241999999998</v>
      </c>
      <c r="D10" s="150">
        <v>4341.641</v>
      </c>
      <c r="E10" s="151">
        <v>366.674</v>
      </c>
      <c r="F10" s="150">
        <v>162.68999999999997</v>
      </c>
      <c r="G10" s="149">
        <f t="shared" si="0"/>
        <v>10416.246999999998</v>
      </c>
      <c r="H10" s="153">
        <f t="shared" si="1"/>
        <v>0.3809647029357725</v>
      </c>
      <c r="I10" s="152">
        <v>6538.649000000003</v>
      </c>
      <c r="J10" s="150">
        <v>4699.509999999998</v>
      </c>
      <c r="K10" s="151">
        <v>205.36300000000003</v>
      </c>
      <c r="L10" s="150">
        <v>87.258</v>
      </c>
      <c r="M10" s="149">
        <f t="shared" si="2"/>
        <v>11530.78</v>
      </c>
      <c r="N10" s="155">
        <f t="shared" si="3"/>
        <v>-0.09665720792522303</v>
      </c>
      <c r="O10" s="154">
        <v>58076.26700000009</v>
      </c>
      <c r="P10" s="150">
        <v>48629.06600000002</v>
      </c>
      <c r="Q10" s="151">
        <v>3311.3050000000003</v>
      </c>
      <c r="R10" s="150">
        <v>1642.17899999999</v>
      </c>
      <c r="S10" s="149">
        <f t="shared" si="4"/>
        <v>111658.81700000008</v>
      </c>
      <c r="T10" s="153">
        <f t="shared" si="5"/>
        <v>0.3933066356336955</v>
      </c>
      <c r="U10" s="152">
        <v>57176.95199999993</v>
      </c>
      <c r="V10" s="150">
        <v>47618.44000000001</v>
      </c>
      <c r="W10" s="151">
        <v>2924.7359999999985</v>
      </c>
      <c r="X10" s="150">
        <v>1775.1409999999935</v>
      </c>
      <c r="Y10" s="149">
        <f t="shared" si="6"/>
        <v>109495.26899999993</v>
      </c>
      <c r="Z10" s="148">
        <f aca="true" t="shared" si="7" ref="Z10:Z16">IF(ISERROR(S10/Y10-1),"         /0",IF(S10/Y10&gt;5,"  *  ",(S10/Y10-1)))</f>
        <v>0.019759282933038413</v>
      </c>
    </row>
    <row r="11" spans="1:26" ht="18.75" customHeight="1">
      <c r="A11" s="156" t="s">
        <v>149</v>
      </c>
      <c r="B11" s="373" t="s">
        <v>401</v>
      </c>
      <c r="C11" s="154">
        <v>1134.7869999999998</v>
      </c>
      <c r="D11" s="150">
        <v>1248.557</v>
      </c>
      <c r="E11" s="151">
        <v>81.361</v>
      </c>
      <c r="F11" s="150">
        <v>88.84</v>
      </c>
      <c r="G11" s="149">
        <f t="shared" si="0"/>
        <v>2553.545</v>
      </c>
      <c r="H11" s="153">
        <f>G11/$G$9</f>
        <v>0.09339357182660199</v>
      </c>
      <c r="I11" s="152">
        <v>1150.0660000000003</v>
      </c>
      <c r="J11" s="150">
        <v>1348.124</v>
      </c>
      <c r="K11" s="151">
        <v>46.081</v>
      </c>
      <c r="L11" s="150">
        <v>134.53</v>
      </c>
      <c r="M11" s="149">
        <f t="shared" si="2"/>
        <v>2678.801000000001</v>
      </c>
      <c r="N11" s="155">
        <f t="shared" si="3"/>
        <v>-0.046758232507752795</v>
      </c>
      <c r="O11" s="154">
        <v>12245.273000000001</v>
      </c>
      <c r="P11" s="150">
        <v>13184.629000000004</v>
      </c>
      <c r="Q11" s="151">
        <v>873.2149999999996</v>
      </c>
      <c r="R11" s="150">
        <v>995.1319999999992</v>
      </c>
      <c r="S11" s="149">
        <f t="shared" si="4"/>
        <v>27298.249000000003</v>
      </c>
      <c r="T11" s="153">
        <f>S11/$S$9</f>
        <v>0.09615525904130694</v>
      </c>
      <c r="U11" s="152">
        <v>10968.063000000004</v>
      </c>
      <c r="V11" s="150">
        <v>11527.923999999999</v>
      </c>
      <c r="W11" s="151">
        <v>625.5269999999998</v>
      </c>
      <c r="X11" s="150">
        <v>567.6980000000002</v>
      </c>
      <c r="Y11" s="149">
        <f t="shared" si="6"/>
        <v>23689.212</v>
      </c>
      <c r="Z11" s="148">
        <f t="shared" si="7"/>
        <v>0.15234939009368498</v>
      </c>
    </row>
    <row r="12" spans="1:26" ht="18.75" customHeight="1">
      <c r="A12" s="147" t="s">
        <v>150</v>
      </c>
      <c r="B12" s="374" t="s">
        <v>402</v>
      </c>
      <c r="C12" s="145">
        <v>934.0189999999998</v>
      </c>
      <c r="D12" s="141">
        <v>933.2170000000001</v>
      </c>
      <c r="E12" s="142">
        <v>54.699000000000005</v>
      </c>
      <c r="F12" s="141">
        <v>37.635999999999996</v>
      </c>
      <c r="G12" s="140">
        <f t="shared" si="0"/>
        <v>1959.571</v>
      </c>
      <c r="H12" s="144">
        <f t="shared" si="1"/>
        <v>0.07166951627554097</v>
      </c>
      <c r="I12" s="143">
        <v>1163.0119999999997</v>
      </c>
      <c r="J12" s="141">
        <v>1371.5629999999996</v>
      </c>
      <c r="K12" s="142">
        <v>102.468</v>
      </c>
      <c r="L12" s="141">
        <v>14.28</v>
      </c>
      <c r="M12" s="140">
        <f t="shared" si="2"/>
        <v>2651.3229999999994</v>
      </c>
      <c r="N12" s="146">
        <f t="shared" si="3"/>
        <v>-0.26090823336123126</v>
      </c>
      <c r="O12" s="145">
        <v>11241.51000000001</v>
      </c>
      <c r="P12" s="141">
        <v>10522.220999999992</v>
      </c>
      <c r="Q12" s="142">
        <v>659.8109999999996</v>
      </c>
      <c r="R12" s="141">
        <v>290.89800000000014</v>
      </c>
      <c r="S12" s="140">
        <f t="shared" si="4"/>
        <v>22714.44</v>
      </c>
      <c r="T12" s="144">
        <f t="shared" si="5"/>
        <v>0.0800092658755594</v>
      </c>
      <c r="U12" s="143">
        <v>10792.263000000003</v>
      </c>
      <c r="V12" s="141">
        <v>9948.339999999995</v>
      </c>
      <c r="W12" s="142">
        <v>587.2380000000002</v>
      </c>
      <c r="X12" s="141">
        <v>265.27099999999996</v>
      </c>
      <c r="Y12" s="140">
        <f t="shared" si="6"/>
        <v>21593.111999999997</v>
      </c>
      <c r="Z12" s="139">
        <f t="shared" si="7"/>
        <v>0.05192989319927577</v>
      </c>
    </row>
    <row r="13" spans="1:26" ht="18.75" customHeight="1">
      <c r="A13" s="147" t="s">
        <v>152</v>
      </c>
      <c r="B13" s="374" t="s">
        <v>404</v>
      </c>
      <c r="C13" s="145">
        <v>781.537</v>
      </c>
      <c r="D13" s="141">
        <v>981.34</v>
      </c>
      <c r="E13" s="142">
        <v>17.621</v>
      </c>
      <c r="F13" s="141">
        <v>23.766</v>
      </c>
      <c r="G13" s="140">
        <f t="shared" si="0"/>
        <v>1804.2640000000001</v>
      </c>
      <c r="H13" s="144">
        <f t="shared" si="1"/>
        <v>0.06598930485977424</v>
      </c>
      <c r="I13" s="143">
        <v>903.895</v>
      </c>
      <c r="J13" s="141">
        <v>1300.7759999999998</v>
      </c>
      <c r="K13" s="142">
        <v>12.738000000000003</v>
      </c>
      <c r="L13" s="141">
        <v>14.513999999999998</v>
      </c>
      <c r="M13" s="140">
        <f t="shared" si="2"/>
        <v>2231.923</v>
      </c>
      <c r="N13" s="146">
        <f t="shared" si="3"/>
        <v>-0.19161010482888508</v>
      </c>
      <c r="O13" s="145">
        <v>8711.264000000008</v>
      </c>
      <c r="P13" s="141">
        <v>10483.778000000004</v>
      </c>
      <c r="Q13" s="142">
        <v>152.01300000000003</v>
      </c>
      <c r="R13" s="141">
        <v>180.93199999999987</v>
      </c>
      <c r="S13" s="140">
        <f t="shared" si="4"/>
        <v>19527.987000000012</v>
      </c>
      <c r="T13" s="144">
        <f t="shared" si="5"/>
        <v>0.06878531471158737</v>
      </c>
      <c r="U13" s="143">
        <v>8455.086000000007</v>
      </c>
      <c r="V13" s="141">
        <v>11408.812000000005</v>
      </c>
      <c r="W13" s="142">
        <v>179.1580000000002</v>
      </c>
      <c r="X13" s="141">
        <v>146.279</v>
      </c>
      <c r="Y13" s="140">
        <f t="shared" si="6"/>
        <v>20189.33500000001</v>
      </c>
      <c r="Z13" s="139">
        <f t="shared" si="7"/>
        <v>-0.03275729487870693</v>
      </c>
    </row>
    <row r="14" spans="1:26" ht="18.75" customHeight="1">
      <c r="A14" s="147" t="s">
        <v>154</v>
      </c>
      <c r="B14" s="374" t="s">
        <v>405</v>
      </c>
      <c r="C14" s="145">
        <v>285.013</v>
      </c>
      <c r="D14" s="141">
        <v>770.7690000000002</v>
      </c>
      <c r="E14" s="142">
        <v>81.839</v>
      </c>
      <c r="F14" s="141">
        <v>297.49399999999997</v>
      </c>
      <c r="G14" s="140">
        <f t="shared" si="0"/>
        <v>1435.115</v>
      </c>
      <c r="H14" s="144">
        <f>G14/$G$9</f>
        <v>0.05248801796402018</v>
      </c>
      <c r="I14" s="143">
        <v>252.49</v>
      </c>
      <c r="J14" s="141">
        <v>629.266</v>
      </c>
      <c r="K14" s="142">
        <v>77.74900000000001</v>
      </c>
      <c r="L14" s="141">
        <v>160.038</v>
      </c>
      <c r="M14" s="140">
        <f t="shared" si="2"/>
        <v>1119.5430000000001</v>
      </c>
      <c r="N14" s="146">
        <f t="shared" si="3"/>
        <v>0.281875729650402</v>
      </c>
      <c r="O14" s="145">
        <v>2498.5139999999988</v>
      </c>
      <c r="P14" s="141">
        <v>7045.271000000002</v>
      </c>
      <c r="Q14" s="142">
        <v>830.1290000000001</v>
      </c>
      <c r="R14" s="141">
        <v>2089.150999999999</v>
      </c>
      <c r="S14" s="140">
        <f t="shared" si="4"/>
        <v>12463.064999999999</v>
      </c>
      <c r="T14" s="144">
        <f>S14/$S$9</f>
        <v>0.0438998575888016</v>
      </c>
      <c r="U14" s="143">
        <v>2083.883999999999</v>
      </c>
      <c r="V14" s="141">
        <v>5680.32</v>
      </c>
      <c r="W14" s="142">
        <v>700.9970000000001</v>
      </c>
      <c r="X14" s="141">
        <v>1508.0839999999998</v>
      </c>
      <c r="Y14" s="140">
        <f t="shared" si="6"/>
        <v>9973.285</v>
      </c>
      <c r="Z14" s="139">
        <f t="shared" si="7"/>
        <v>0.2496449264209335</v>
      </c>
    </row>
    <row r="15" spans="1:26" ht="18.75" customHeight="1">
      <c r="A15" s="147" t="s">
        <v>172</v>
      </c>
      <c r="B15" s="374" t="s">
        <v>421</v>
      </c>
      <c r="C15" s="145">
        <v>617.76</v>
      </c>
      <c r="D15" s="141">
        <v>509.534</v>
      </c>
      <c r="E15" s="142">
        <v>0.4610000000000001</v>
      </c>
      <c r="F15" s="141">
        <v>0.25</v>
      </c>
      <c r="G15" s="140">
        <f t="shared" si="0"/>
        <v>1128.0049999999999</v>
      </c>
      <c r="H15" s="144">
        <f>G15/$G$9</f>
        <v>0.04125575072625161</v>
      </c>
      <c r="I15" s="143">
        <v>748.2660000000002</v>
      </c>
      <c r="J15" s="141">
        <v>622.4549999999999</v>
      </c>
      <c r="K15" s="142">
        <v>0.2</v>
      </c>
      <c r="L15" s="141">
        <v>0.4</v>
      </c>
      <c r="M15" s="140">
        <f t="shared" si="2"/>
        <v>1371.3210000000001</v>
      </c>
      <c r="N15" s="146">
        <f t="shared" si="3"/>
        <v>-0.17743183397614437</v>
      </c>
      <c r="O15" s="145">
        <v>7959.267999999999</v>
      </c>
      <c r="P15" s="141">
        <v>5650.883000000009</v>
      </c>
      <c r="Q15" s="142">
        <v>15.513999999999998</v>
      </c>
      <c r="R15" s="141">
        <v>16.503999999999998</v>
      </c>
      <c r="S15" s="140">
        <f t="shared" si="4"/>
        <v>13642.169000000009</v>
      </c>
      <c r="T15" s="144">
        <f>S15/$S$9</f>
        <v>0.04805312949120978</v>
      </c>
      <c r="U15" s="143">
        <v>8657.019999999997</v>
      </c>
      <c r="V15" s="141">
        <v>5877.726000000003</v>
      </c>
      <c r="W15" s="142">
        <v>33.167</v>
      </c>
      <c r="X15" s="141">
        <v>23.126</v>
      </c>
      <c r="Y15" s="140">
        <f t="shared" si="6"/>
        <v>14591.038999999999</v>
      </c>
      <c r="Z15" s="139">
        <f t="shared" si="7"/>
        <v>-0.06503100978621124</v>
      </c>
    </row>
    <row r="16" spans="1:26" ht="18.75" customHeight="1">
      <c r="A16" s="147" t="s">
        <v>151</v>
      </c>
      <c r="B16" s="374" t="s">
        <v>403</v>
      </c>
      <c r="C16" s="145">
        <v>439.22999999999996</v>
      </c>
      <c r="D16" s="141">
        <v>506.1570000000001</v>
      </c>
      <c r="E16" s="142">
        <v>3.8450000000000006</v>
      </c>
      <c r="F16" s="141">
        <v>4.601</v>
      </c>
      <c r="G16" s="140">
        <f t="shared" si="0"/>
        <v>953.8330000000001</v>
      </c>
      <c r="H16" s="144">
        <f>G16/$G$9</f>
        <v>0.03488556919736416</v>
      </c>
      <c r="I16" s="143">
        <v>340.532</v>
      </c>
      <c r="J16" s="141">
        <v>430.127</v>
      </c>
      <c r="K16" s="142">
        <v>1.7440000000000002</v>
      </c>
      <c r="L16" s="141">
        <v>3.269</v>
      </c>
      <c r="M16" s="140">
        <f t="shared" si="2"/>
        <v>775.672</v>
      </c>
      <c r="N16" s="146">
        <f t="shared" si="3"/>
        <v>0.22968600129951833</v>
      </c>
      <c r="O16" s="145">
        <v>3756.8859999999995</v>
      </c>
      <c r="P16" s="141">
        <v>4737.662000000001</v>
      </c>
      <c r="Q16" s="142">
        <v>31.752</v>
      </c>
      <c r="R16" s="141">
        <v>39.77900000000002</v>
      </c>
      <c r="S16" s="140">
        <f t="shared" si="4"/>
        <v>8566.079000000002</v>
      </c>
      <c r="T16" s="144">
        <f>S16/$S$9</f>
        <v>0.030173127412432187</v>
      </c>
      <c r="U16" s="143">
        <v>3697.3869999999993</v>
      </c>
      <c r="V16" s="141">
        <v>3620.219</v>
      </c>
      <c r="W16" s="142">
        <v>28.124</v>
      </c>
      <c r="X16" s="141">
        <v>33.272</v>
      </c>
      <c r="Y16" s="140">
        <f t="shared" si="6"/>
        <v>7379.0019999999995</v>
      </c>
      <c r="Z16" s="139">
        <f t="shared" si="7"/>
        <v>0.16087229682279558</v>
      </c>
    </row>
    <row r="17" spans="1:26" ht="18.75" customHeight="1">
      <c r="A17" s="147" t="s">
        <v>187</v>
      </c>
      <c r="B17" s="374" t="s">
        <v>187</v>
      </c>
      <c r="C17" s="145">
        <v>260.373</v>
      </c>
      <c r="D17" s="141">
        <v>187.01199999999997</v>
      </c>
      <c r="E17" s="142">
        <v>54.922999999999995</v>
      </c>
      <c r="F17" s="141">
        <v>17.061999999999994</v>
      </c>
      <c r="G17" s="140">
        <f aca="true" t="shared" si="8" ref="G17:G29">SUM(C17:F17)</f>
        <v>519.37</v>
      </c>
      <c r="H17" s="144">
        <f aca="true" t="shared" si="9" ref="H17:H29">G17/$G$9</f>
        <v>0.01899548251531979</v>
      </c>
      <c r="I17" s="143">
        <v>166.936</v>
      </c>
      <c r="J17" s="141">
        <v>88.38399999999999</v>
      </c>
      <c r="K17" s="142">
        <v>7.294</v>
      </c>
      <c r="L17" s="141">
        <v>13.072000000000001</v>
      </c>
      <c r="M17" s="140">
        <f aca="true" t="shared" si="10" ref="M17:M29">SUM(I17:L17)</f>
        <v>275.686</v>
      </c>
      <c r="N17" s="146">
        <f aca="true" t="shared" si="11" ref="N17:N29">IF(ISERROR(G17/M17-1),"         /0",(G17/M17-1))</f>
        <v>0.8839186610854379</v>
      </c>
      <c r="O17" s="145">
        <v>2373.5609999999997</v>
      </c>
      <c r="P17" s="141">
        <v>1046.4449999999995</v>
      </c>
      <c r="Q17" s="142">
        <v>2130.9729999999986</v>
      </c>
      <c r="R17" s="141">
        <v>203.95300000000006</v>
      </c>
      <c r="S17" s="140">
        <f aca="true" t="shared" si="12" ref="S17:S29">SUM(O17:R17)</f>
        <v>5754.931999999998</v>
      </c>
      <c r="T17" s="144">
        <f aca="true" t="shared" si="13" ref="T17:T29">S17/$S$9</f>
        <v>0.020271152821014504</v>
      </c>
      <c r="U17" s="143">
        <v>1924.6629999999993</v>
      </c>
      <c r="V17" s="141">
        <v>921.4619999999996</v>
      </c>
      <c r="W17" s="142">
        <v>819.3010000000002</v>
      </c>
      <c r="X17" s="141">
        <v>257.02700000000004</v>
      </c>
      <c r="Y17" s="140">
        <f aca="true" t="shared" si="14" ref="Y17:Y29">SUM(U17:X17)</f>
        <v>3922.4529999999995</v>
      </c>
      <c r="Z17" s="139">
        <f aca="true" t="shared" si="15" ref="Z17:Z29">IF(ISERROR(S17/Y17-1),"         /0",IF(S17/Y17&gt;5,"  *  ",(S17/Y17-1)))</f>
        <v>0.46717678962628706</v>
      </c>
    </row>
    <row r="18" spans="1:26" ht="18.75" customHeight="1">
      <c r="A18" s="147" t="s">
        <v>173</v>
      </c>
      <c r="B18" s="374" t="s">
        <v>422</v>
      </c>
      <c r="C18" s="145">
        <v>223.75099999999995</v>
      </c>
      <c r="D18" s="141">
        <v>182.89600000000002</v>
      </c>
      <c r="E18" s="142">
        <v>48.814</v>
      </c>
      <c r="F18" s="141">
        <v>42.01400000000001</v>
      </c>
      <c r="G18" s="140">
        <f t="shared" si="8"/>
        <v>497.47499999999997</v>
      </c>
      <c r="H18" s="144">
        <f t="shared" si="9"/>
        <v>0.018194692924714</v>
      </c>
      <c r="I18" s="143">
        <v>187.11300000000006</v>
      </c>
      <c r="J18" s="141">
        <v>98.68799999999999</v>
      </c>
      <c r="K18" s="142">
        <v>106.757</v>
      </c>
      <c r="L18" s="141">
        <v>66.60100000000001</v>
      </c>
      <c r="M18" s="140">
        <f t="shared" si="10"/>
        <v>459.15900000000005</v>
      </c>
      <c r="N18" s="146">
        <f t="shared" si="11"/>
        <v>0.08344821728420859</v>
      </c>
      <c r="O18" s="145">
        <v>2197.343</v>
      </c>
      <c r="P18" s="141">
        <v>1317.9759999999983</v>
      </c>
      <c r="Q18" s="142">
        <v>890.0589999999978</v>
      </c>
      <c r="R18" s="141">
        <v>683.4829999999973</v>
      </c>
      <c r="S18" s="140">
        <f t="shared" si="12"/>
        <v>5088.8609999999935</v>
      </c>
      <c r="T18" s="144">
        <f t="shared" si="13"/>
        <v>0.017924986605558604</v>
      </c>
      <c r="U18" s="143">
        <v>1862.316999999999</v>
      </c>
      <c r="V18" s="141">
        <v>1000.1369999999998</v>
      </c>
      <c r="W18" s="142">
        <v>1105.8739999999982</v>
      </c>
      <c r="X18" s="141">
        <v>675.4499999999994</v>
      </c>
      <c r="Y18" s="140">
        <f t="shared" si="14"/>
        <v>4643.777999999997</v>
      </c>
      <c r="Z18" s="139">
        <f t="shared" si="15"/>
        <v>0.09584502101521597</v>
      </c>
    </row>
    <row r="19" spans="1:26" ht="18.75" customHeight="1">
      <c r="A19" s="147" t="s">
        <v>163</v>
      </c>
      <c r="B19" s="374" t="s">
        <v>163</v>
      </c>
      <c r="C19" s="145">
        <v>167.017</v>
      </c>
      <c r="D19" s="141">
        <v>184.412</v>
      </c>
      <c r="E19" s="142">
        <v>63.11100000000001</v>
      </c>
      <c r="F19" s="141">
        <v>67.08900000000001</v>
      </c>
      <c r="G19" s="140">
        <f t="shared" si="8"/>
        <v>481.62899999999996</v>
      </c>
      <c r="H19" s="144">
        <f t="shared" si="9"/>
        <v>0.017615139974143587</v>
      </c>
      <c r="I19" s="143">
        <v>429.219</v>
      </c>
      <c r="J19" s="141">
        <v>416.932</v>
      </c>
      <c r="K19" s="142">
        <v>24.922000000000008</v>
      </c>
      <c r="L19" s="141">
        <v>31.805</v>
      </c>
      <c r="M19" s="140">
        <f t="shared" si="10"/>
        <v>902.878</v>
      </c>
      <c r="N19" s="146">
        <f t="shared" si="11"/>
        <v>-0.4665624813097673</v>
      </c>
      <c r="O19" s="145">
        <v>1147.9640000000002</v>
      </c>
      <c r="P19" s="141">
        <v>1279.6929999999998</v>
      </c>
      <c r="Q19" s="142">
        <v>368.5439999999998</v>
      </c>
      <c r="R19" s="141">
        <v>348.9860000000005</v>
      </c>
      <c r="S19" s="140">
        <f t="shared" si="12"/>
        <v>3145.1870000000004</v>
      </c>
      <c r="T19" s="144">
        <f t="shared" si="13"/>
        <v>0.011078595946514775</v>
      </c>
      <c r="U19" s="143">
        <v>3139.8079999999995</v>
      </c>
      <c r="V19" s="141">
        <v>3509.7839999999997</v>
      </c>
      <c r="W19" s="142">
        <v>382.5519999999996</v>
      </c>
      <c r="X19" s="141">
        <v>371.22199999999924</v>
      </c>
      <c r="Y19" s="140">
        <f t="shared" si="14"/>
        <v>7403.365999999997</v>
      </c>
      <c r="Z19" s="139">
        <f t="shared" si="15"/>
        <v>-0.5751679708932395</v>
      </c>
    </row>
    <row r="20" spans="1:26" ht="18.75" customHeight="1">
      <c r="A20" s="147" t="s">
        <v>156</v>
      </c>
      <c r="B20" s="374" t="s">
        <v>409</v>
      </c>
      <c r="C20" s="145">
        <v>248.251</v>
      </c>
      <c r="D20" s="141">
        <v>201.19099999999997</v>
      </c>
      <c r="E20" s="142">
        <v>15.733</v>
      </c>
      <c r="F20" s="141">
        <v>6.653999999999999</v>
      </c>
      <c r="G20" s="140">
        <f t="shared" si="8"/>
        <v>471.829</v>
      </c>
      <c r="H20" s="144">
        <f t="shared" si="9"/>
        <v>0.017256713941353603</v>
      </c>
      <c r="I20" s="143">
        <v>192.35000000000005</v>
      </c>
      <c r="J20" s="141">
        <v>292.386</v>
      </c>
      <c r="K20" s="142">
        <v>3.2</v>
      </c>
      <c r="L20" s="141">
        <v>4.922000000000001</v>
      </c>
      <c r="M20" s="140">
        <f t="shared" si="10"/>
        <v>492.8580000000001</v>
      </c>
      <c r="N20" s="146">
        <f t="shared" si="11"/>
        <v>-0.04266746202760252</v>
      </c>
      <c r="O20" s="145">
        <v>1933.6460000000002</v>
      </c>
      <c r="P20" s="141">
        <v>2134.477</v>
      </c>
      <c r="Q20" s="142">
        <v>73.60800000000002</v>
      </c>
      <c r="R20" s="141">
        <v>129.09699999999998</v>
      </c>
      <c r="S20" s="140">
        <f t="shared" si="12"/>
        <v>4270.8279999999995</v>
      </c>
      <c r="T20" s="144">
        <f t="shared" si="13"/>
        <v>0.015043549960324075</v>
      </c>
      <c r="U20" s="143">
        <v>1411.3259999999989</v>
      </c>
      <c r="V20" s="141">
        <v>2267.2939999999994</v>
      </c>
      <c r="W20" s="142">
        <v>69.711</v>
      </c>
      <c r="X20" s="141">
        <v>95.61799999999997</v>
      </c>
      <c r="Y20" s="140">
        <f t="shared" si="14"/>
        <v>3843.948999999998</v>
      </c>
      <c r="Z20" s="139">
        <f t="shared" si="15"/>
        <v>0.11105220178519581</v>
      </c>
    </row>
    <row r="21" spans="1:26" ht="18.75" customHeight="1">
      <c r="A21" s="147" t="s">
        <v>153</v>
      </c>
      <c r="B21" s="374" t="s">
        <v>406</v>
      </c>
      <c r="C21" s="145">
        <v>116.397</v>
      </c>
      <c r="D21" s="141">
        <v>217.49</v>
      </c>
      <c r="E21" s="142">
        <v>20.571999999999996</v>
      </c>
      <c r="F21" s="141">
        <v>4.983</v>
      </c>
      <c r="G21" s="140">
        <f t="shared" si="8"/>
        <v>359.442</v>
      </c>
      <c r="H21" s="144">
        <f t="shared" si="9"/>
        <v>0.013146262252867082</v>
      </c>
      <c r="I21" s="143">
        <v>96.92200000000001</v>
      </c>
      <c r="J21" s="141">
        <v>231.78400000000002</v>
      </c>
      <c r="K21" s="142">
        <v>14.992999999999999</v>
      </c>
      <c r="L21" s="141">
        <v>17.016</v>
      </c>
      <c r="M21" s="140">
        <f t="shared" si="10"/>
        <v>360.71500000000003</v>
      </c>
      <c r="N21" s="146">
        <f t="shared" si="11"/>
        <v>-0.003529101922570499</v>
      </c>
      <c r="O21" s="145">
        <v>1000.7370000000002</v>
      </c>
      <c r="P21" s="141">
        <v>1931.5069999999996</v>
      </c>
      <c r="Q21" s="142">
        <v>232.10600000000008</v>
      </c>
      <c r="R21" s="141">
        <v>203.81800000000015</v>
      </c>
      <c r="S21" s="140">
        <f t="shared" si="12"/>
        <v>3368.168</v>
      </c>
      <c r="T21" s="144">
        <f t="shared" si="13"/>
        <v>0.011864023459330329</v>
      </c>
      <c r="U21" s="143">
        <v>925.4549999999992</v>
      </c>
      <c r="V21" s="141">
        <v>1751.6429999999993</v>
      </c>
      <c r="W21" s="142">
        <v>117.431</v>
      </c>
      <c r="X21" s="141">
        <v>141.68900000000002</v>
      </c>
      <c r="Y21" s="140">
        <f t="shared" si="14"/>
        <v>2936.2179999999985</v>
      </c>
      <c r="Z21" s="139">
        <f t="shared" si="15"/>
        <v>0.1471110115120886</v>
      </c>
    </row>
    <row r="22" spans="1:26" ht="18.75" customHeight="1">
      <c r="A22" s="147" t="s">
        <v>160</v>
      </c>
      <c r="B22" s="374" t="s">
        <v>408</v>
      </c>
      <c r="C22" s="145">
        <v>95.84999999999998</v>
      </c>
      <c r="D22" s="141">
        <v>41.024</v>
      </c>
      <c r="E22" s="142">
        <v>138.77299999999997</v>
      </c>
      <c r="F22" s="141">
        <v>44.909000000000006</v>
      </c>
      <c r="G22" s="140">
        <f t="shared" si="8"/>
        <v>320.5559999999999</v>
      </c>
      <c r="H22" s="144">
        <f t="shared" si="9"/>
        <v>0.011724042384390414</v>
      </c>
      <c r="I22" s="143">
        <v>141.51600000000002</v>
      </c>
      <c r="J22" s="141">
        <v>60.933</v>
      </c>
      <c r="K22" s="142">
        <v>42.17500000000001</v>
      </c>
      <c r="L22" s="141">
        <v>29.161000000000005</v>
      </c>
      <c r="M22" s="140">
        <f t="shared" si="10"/>
        <v>273.785</v>
      </c>
      <c r="N22" s="146">
        <f t="shared" si="11"/>
        <v>0.17083112661394861</v>
      </c>
      <c r="O22" s="145">
        <v>1250.0099999999993</v>
      </c>
      <c r="P22" s="141">
        <v>541.1229999999998</v>
      </c>
      <c r="Q22" s="142">
        <v>680.3629999999997</v>
      </c>
      <c r="R22" s="141">
        <v>302.6500000000002</v>
      </c>
      <c r="S22" s="140">
        <f t="shared" si="12"/>
        <v>2774.145999999999</v>
      </c>
      <c r="T22" s="144">
        <f t="shared" si="13"/>
        <v>0.009771642395393394</v>
      </c>
      <c r="U22" s="143">
        <v>1670.0779999999997</v>
      </c>
      <c r="V22" s="141">
        <v>777.753999999999</v>
      </c>
      <c r="W22" s="142">
        <v>505.6329999999997</v>
      </c>
      <c r="X22" s="141">
        <v>371.84200000000004</v>
      </c>
      <c r="Y22" s="140">
        <f t="shared" si="14"/>
        <v>3325.3069999999984</v>
      </c>
      <c r="Z22" s="139">
        <f t="shared" si="15"/>
        <v>-0.16574740317209802</v>
      </c>
    </row>
    <row r="23" spans="1:26" ht="18.75" customHeight="1">
      <c r="A23" s="147" t="s">
        <v>155</v>
      </c>
      <c r="B23" s="374" t="s">
        <v>410</v>
      </c>
      <c r="C23" s="145">
        <v>84.351</v>
      </c>
      <c r="D23" s="141">
        <v>125.355</v>
      </c>
      <c r="E23" s="142">
        <v>47.111</v>
      </c>
      <c r="F23" s="141">
        <v>17.445</v>
      </c>
      <c r="G23" s="140">
        <f t="shared" si="8"/>
        <v>274.262</v>
      </c>
      <c r="H23" s="144">
        <f t="shared" si="9"/>
        <v>0.010030881694392507</v>
      </c>
      <c r="I23" s="143">
        <v>116.522</v>
      </c>
      <c r="J23" s="141">
        <v>149.055</v>
      </c>
      <c r="K23" s="142">
        <v>21.119</v>
      </c>
      <c r="L23" s="141">
        <v>5.393999999999999</v>
      </c>
      <c r="M23" s="140">
        <f t="shared" si="10"/>
        <v>292.09000000000003</v>
      </c>
      <c r="N23" s="146">
        <f t="shared" si="11"/>
        <v>-0.06103598206032401</v>
      </c>
      <c r="O23" s="145">
        <v>1142.7129999999993</v>
      </c>
      <c r="P23" s="141">
        <v>1157.1230000000003</v>
      </c>
      <c r="Q23" s="142">
        <v>328.80700000000013</v>
      </c>
      <c r="R23" s="141">
        <v>115.65000000000002</v>
      </c>
      <c r="S23" s="140">
        <f t="shared" si="12"/>
        <v>2744.2929999999997</v>
      </c>
      <c r="T23" s="144">
        <f t="shared" si="13"/>
        <v>0.00966648829015536</v>
      </c>
      <c r="U23" s="143">
        <v>1092.324999999999</v>
      </c>
      <c r="V23" s="141">
        <v>942.773999999999</v>
      </c>
      <c r="W23" s="142">
        <v>171.92799999999997</v>
      </c>
      <c r="X23" s="141">
        <v>65.534</v>
      </c>
      <c r="Y23" s="140">
        <f t="shared" si="14"/>
        <v>2272.560999999998</v>
      </c>
      <c r="Z23" s="139">
        <f t="shared" si="15"/>
        <v>0.20757726635280727</v>
      </c>
    </row>
    <row r="24" spans="1:26" ht="18.75" customHeight="1">
      <c r="A24" s="147" t="s">
        <v>161</v>
      </c>
      <c r="B24" s="374" t="s">
        <v>407</v>
      </c>
      <c r="C24" s="145">
        <v>130.518</v>
      </c>
      <c r="D24" s="141">
        <v>124.411</v>
      </c>
      <c r="E24" s="142">
        <v>8.816</v>
      </c>
      <c r="F24" s="141">
        <v>1.8319999999999999</v>
      </c>
      <c r="G24" s="140">
        <f t="shared" si="8"/>
        <v>265.577</v>
      </c>
      <c r="H24" s="144">
        <f t="shared" si="9"/>
        <v>0.009713235766353629</v>
      </c>
      <c r="I24" s="143">
        <v>66.40499999999999</v>
      </c>
      <c r="J24" s="141">
        <v>124.93900000000002</v>
      </c>
      <c r="K24" s="142">
        <v>1.272</v>
      </c>
      <c r="L24" s="141">
        <v>1.5390000000000001</v>
      </c>
      <c r="M24" s="140">
        <f t="shared" si="10"/>
        <v>194.15499999999997</v>
      </c>
      <c r="N24" s="146">
        <f t="shared" si="11"/>
        <v>0.3678607298292602</v>
      </c>
      <c r="O24" s="145">
        <v>1512.3349999999994</v>
      </c>
      <c r="P24" s="141">
        <v>1155.1639999999998</v>
      </c>
      <c r="Q24" s="142">
        <v>25.570999999999994</v>
      </c>
      <c r="R24" s="141">
        <v>21.202</v>
      </c>
      <c r="S24" s="140">
        <f t="shared" si="12"/>
        <v>2714.271999999999</v>
      </c>
      <c r="T24" s="144">
        <f t="shared" si="13"/>
        <v>0.00956074242229112</v>
      </c>
      <c r="U24" s="143">
        <v>1157.934999999999</v>
      </c>
      <c r="V24" s="141">
        <v>989.9289999999999</v>
      </c>
      <c r="W24" s="142">
        <v>29.185999999999993</v>
      </c>
      <c r="X24" s="141">
        <v>28.42400000000001</v>
      </c>
      <c r="Y24" s="140">
        <f t="shared" si="14"/>
        <v>2205.473999999999</v>
      </c>
      <c r="Z24" s="139">
        <f t="shared" si="15"/>
        <v>0.2306978001100899</v>
      </c>
    </row>
    <row r="25" spans="1:26" ht="18.75" customHeight="1">
      <c r="A25" s="147" t="s">
        <v>190</v>
      </c>
      <c r="B25" s="374" t="s">
        <v>190</v>
      </c>
      <c r="C25" s="145">
        <v>68.07199999999999</v>
      </c>
      <c r="D25" s="141">
        <v>94.264</v>
      </c>
      <c r="E25" s="142">
        <v>26.48899999999999</v>
      </c>
      <c r="F25" s="141">
        <v>57.966999999999985</v>
      </c>
      <c r="G25" s="140">
        <f t="shared" si="8"/>
        <v>246.79199999999997</v>
      </c>
      <c r="H25" s="144">
        <f t="shared" si="9"/>
        <v>0.009026191580031194</v>
      </c>
      <c r="I25" s="143">
        <v>52.364999999999995</v>
      </c>
      <c r="J25" s="141">
        <v>154.93900000000002</v>
      </c>
      <c r="K25" s="142">
        <v>13.689999999999998</v>
      </c>
      <c r="L25" s="141">
        <v>8.510000000000003</v>
      </c>
      <c r="M25" s="140">
        <f t="shared" si="10"/>
        <v>229.50400000000002</v>
      </c>
      <c r="N25" s="146">
        <f t="shared" si="11"/>
        <v>0.0753276631344113</v>
      </c>
      <c r="O25" s="145">
        <v>520.7510000000002</v>
      </c>
      <c r="P25" s="141">
        <v>1314.6119999999996</v>
      </c>
      <c r="Q25" s="142">
        <v>335.75799999999947</v>
      </c>
      <c r="R25" s="141">
        <v>1906.9109999999928</v>
      </c>
      <c r="S25" s="140">
        <f t="shared" si="12"/>
        <v>4078.031999999992</v>
      </c>
      <c r="T25" s="144">
        <f t="shared" si="13"/>
        <v>0.014364445988412597</v>
      </c>
      <c r="U25" s="143">
        <v>628.8160000000001</v>
      </c>
      <c r="V25" s="141">
        <v>1771.238999999999</v>
      </c>
      <c r="W25" s="142">
        <v>444.9059999999987</v>
      </c>
      <c r="X25" s="141">
        <v>797.1440000000013</v>
      </c>
      <c r="Y25" s="140">
        <f t="shared" si="14"/>
        <v>3642.1049999999987</v>
      </c>
      <c r="Z25" s="139">
        <f t="shared" si="15"/>
        <v>0.11969094795454649</v>
      </c>
    </row>
    <row r="26" spans="1:26" ht="18.75" customHeight="1">
      <c r="A26" s="147" t="s">
        <v>186</v>
      </c>
      <c r="B26" s="374" t="s">
        <v>435</v>
      </c>
      <c r="C26" s="145">
        <v>90.18400000000001</v>
      </c>
      <c r="D26" s="141">
        <v>107.07300000000001</v>
      </c>
      <c r="E26" s="142">
        <v>16.87</v>
      </c>
      <c r="F26" s="141">
        <v>16.48</v>
      </c>
      <c r="G26" s="140">
        <f t="shared" si="8"/>
        <v>230.607</v>
      </c>
      <c r="H26" s="144">
        <f t="shared" si="9"/>
        <v>0.008434240014653044</v>
      </c>
      <c r="I26" s="143">
        <v>73.06599999999999</v>
      </c>
      <c r="J26" s="141">
        <v>91.66200000000002</v>
      </c>
      <c r="K26" s="142">
        <v>1.413</v>
      </c>
      <c r="L26" s="141">
        <v>2.98</v>
      </c>
      <c r="M26" s="140">
        <f t="shared" si="10"/>
        <v>169.121</v>
      </c>
      <c r="N26" s="146">
        <f t="shared" si="11"/>
        <v>0.3635621832888878</v>
      </c>
      <c r="O26" s="145">
        <v>905.4680000000001</v>
      </c>
      <c r="P26" s="141">
        <v>963.1429999999997</v>
      </c>
      <c r="Q26" s="142">
        <v>60.27200000000001</v>
      </c>
      <c r="R26" s="141">
        <v>89.25</v>
      </c>
      <c r="S26" s="140">
        <f t="shared" si="12"/>
        <v>2018.1329999999998</v>
      </c>
      <c r="T26" s="144">
        <f t="shared" si="13"/>
        <v>0.0071086647863315275</v>
      </c>
      <c r="U26" s="143">
        <v>585.2739999999998</v>
      </c>
      <c r="V26" s="141">
        <v>914.7459999999994</v>
      </c>
      <c r="W26" s="142">
        <v>18.551</v>
      </c>
      <c r="X26" s="141">
        <v>28.289999999999996</v>
      </c>
      <c r="Y26" s="140">
        <f t="shared" si="14"/>
        <v>1546.860999999999</v>
      </c>
      <c r="Z26" s="139">
        <f t="shared" si="15"/>
        <v>0.3046634442267282</v>
      </c>
    </row>
    <row r="27" spans="1:26" ht="18.75" customHeight="1">
      <c r="A27" s="147" t="s">
        <v>162</v>
      </c>
      <c r="B27" s="374" t="s">
        <v>411</v>
      </c>
      <c r="C27" s="145">
        <v>53.346999999999994</v>
      </c>
      <c r="D27" s="141">
        <v>112.008</v>
      </c>
      <c r="E27" s="142">
        <v>9.343</v>
      </c>
      <c r="F27" s="141">
        <v>13.877</v>
      </c>
      <c r="G27" s="140">
        <f t="shared" si="8"/>
        <v>188.575</v>
      </c>
      <c r="H27" s="144">
        <f t="shared" si="9"/>
        <v>0.006896958074833797</v>
      </c>
      <c r="I27" s="143">
        <v>62.766</v>
      </c>
      <c r="J27" s="141">
        <v>130.345</v>
      </c>
      <c r="K27" s="142">
        <v>0.7010000000000001</v>
      </c>
      <c r="L27" s="141">
        <v>4.234</v>
      </c>
      <c r="M27" s="140">
        <f t="shared" si="10"/>
        <v>198.046</v>
      </c>
      <c r="N27" s="146">
        <f t="shared" si="11"/>
        <v>-0.04782222311988127</v>
      </c>
      <c r="O27" s="145">
        <v>620.8909999999995</v>
      </c>
      <c r="P27" s="141">
        <v>1233.982</v>
      </c>
      <c r="Q27" s="142">
        <v>92.51399999999988</v>
      </c>
      <c r="R27" s="141">
        <v>100.8309999999999</v>
      </c>
      <c r="S27" s="140">
        <f t="shared" si="12"/>
        <v>2048.2179999999994</v>
      </c>
      <c r="T27" s="144">
        <f t="shared" si="13"/>
        <v>0.007214636087577175</v>
      </c>
      <c r="U27" s="143">
        <v>914.9</v>
      </c>
      <c r="V27" s="141">
        <v>1407.2859999999991</v>
      </c>
      <c r="W27" s="142">
        <v>34.950999999999986</v>
      </c>
      <c r="X27" s="141">
        <v>43.459999999999965</v>
      </c>
      <c r="Y27" s="140">
        <f t="shared" si="14"/>
        <v>2400.5969999999993</v>
      </c>
      <c r="Z27" s="139">
        <f t="shared" si="15"/>
        <v>-0.14678806980097037</v>
      </c>
    </row>
    <row r="28" spans="1:26" ht="18.75" customHeight="1">
      <c r="A28" s="147" t="s">
        <v>186</v>
      </c>
      <c r="B28" s="374" t="s">
        <v>441</v>
      </c>
      <c r="C28" s="145">
        <v>100.43299999999999</v>
      </c>
      <c r="D28" s="141">
        <v>76.498</v>
      </c>
      <c r="E28" s="142">
        <v>2.7480000000000007</v>
      </c>
      <c r="F28" s="141">
        <v>3.8159999999999994</v>
      </c>
      <c r="G28" s="140">
        <f t="shared" si="8"/>
        <v>183.49499999999998</v>
      </c>
      <c r="H28" s="144">
        <f t="shared" si="9"/>
        <v>0.006711161723142662</v>
      </c>
      <c r="I28" s="143">
        <v>50.765</v>
      </c>
      <c r="J28" s="141">
        <v>52.885000000000005</v>
      </c>
      <c r="K28" s="142">
        <v>10.378</v>
      </c>
      <c r="L28" s="141">
        <v>16.418</v>
      </c>
      <c r="M28" s="140">
        <f t="shared" si="10"/>
        <v>130.446</v>
      </c>
      <c r="N28" s="146">
        <f t="shared" si="11"/>
        <v>0.4066740260337609</v>
      </c>
      <c r="O28" s="145">
        <v>648.7310000000007</v>
      </c>
      <c r="P28" s="141">
        <v>534.8630000000002</v>
      </c>
      <c r="Q28" s="142">
        <v>56.56800000000003</v>
      </c>
      <c r="R28" s="141">
        <v>74.082</v>
      </c>
      <c r="S28" s="140">
        <f t="shared" si="12"/>
        <v>1314.244000000001</v>
      </c>
      <c r="T28" s="144">
        <f t="shared" si="13"/>
        <v>0.004629288576841814</v>
      </c>
      <c r="U28" s="143">
        <v>460.5310000000002</v>
      </c>
      <c r="V28" s="141">
        <v>532.059</v>
      </c>
      <c r="W28" s="142">
        <v>182.22600000000006</v>
      </c>
      <c r="X28" s="141">
        <v>241.67199999999997</v>
      </c>
      <c r="Y28" s="140">
        <f t="shared" si="14"/>
        <v>1416.4880000000003</v>
      </c>
      <c r="Z28" s="139">
        <f t="shared" si="15"/>
        <v>-0.07218133863470722</v>
      </c>
    </row>
    <row r="29" spans="1:26" ht="18.75" customHeight="1">
      <c r="A29" s="147" t="s">
        <v>175</v>
      </c>
      <c r="B29" s="374" t="s">
        <v>424</v>
      </c>
      <c r="C29" s="145">
        <v>65.961</v>
      </c>
      <c r="D29" s="141">
        <v>86.106</v>
      </c>
      <c r="E29" s="142">
        <v>9.145</v>
      </c>
      <c r="F29" s="141">
        <v>9.692</v>
      </c>
      <c r="G29" s="140">
        <f t="shared" si="8"/>
        <v>170.90400000000002</v>
      </c>
      <c r="H29" s="144">
        <f t="shared" si="9"/>
        <v>0.006250657419177492</v>
      </c>
      <c r="I29" s="143">
        <v>34.248999999999995</v>
      </c>
      <c r="J29" s="141">
        <v>69.06099999999999</v>
      </c>
      <c r="K29" s="142">
        <v>8.638</v>
      </c>
      <c r="L29" s="141">
        <v>5.808</v>
      </c>
      <c r="M29" s="140">
        <f t="shared" si="10"/>
        <v>117.756</v>
      </c>
      <c r="N29" s="146">
        <f t="shared" si="11"/>
        <v>0.45134005910526875</v>
      </c>
      <c r="O29" s="145">
        <v>455.75799999999987</v>
      </c>
      <c r="P29" s="141">
        <v>815.7059999999999</v>
      </c>
      <c r="Q29" s="142">
        <v>81.04799999999996</v>
      </c>
      <c r="R29" s="141">
        <v>75.24800000000006</v>
      </c>
      <c r="S29" s="140">
        <f t="shared" si="12"/>
        <v>1427.7599999999998</v>
      </c>
      <c r="T29" s="144">
        <f t="shared" si="13"/>
        <v>0.005029136947531556</v>
      </c>
      <c r="U29" s="143">
        <v>433.63599999999997</v>
      </c>
      <c r="V29" s="141">
        <v>1107.9369999999997</v>
      </c>
      <c r="W29" s="142">
        <v>174.39699999999996</v>
      </c>
      <c r="X29" s="141">
        <v>143.70599999999996</v>
      </c>
      <c r="Y29" s="140">
        <f t="shared" si="14"/>
        <v>1859.6759999999995</v>
      </c>
      <c r="Z29" s="139">
        <f t="shared" si="15"/>
        <v>-0.23225336026275534</v>
      </c>
    </row>
    <row r="30" spans="1:26" ht="18.75" customHeight="1">
      <c r="A30" s="147" t="s">
        <v>167</v>
      </c>
      <c r="B30" s="374" t="s">
        <v>416</v>
      </c>
      <c r="C30" s="145">
        <v>66.19800000000001</v>
      </c>
      <c r="D30" s="141">
        <v>99.23900000000002</v>
      </c>
      <c r="E30" s="142">
        <v>0.046</v>
      </c>
      <c r="F30" s="141">
        <v>0.046</v>
      </c>
      <c r="G30" s="140">
        <f>SUM(C30:F30)</f>
        <v>165.529</v>
      </c>
      <c r="H30" s="144">
        <f>G30/$G$9</f>
        <v>0.006054071712417678</v>
      </c>
      <c r="I30" s="143">
        <v>64.431</v>
      </c>
      <c r="J30" s="141">
        <v>70.295</v>
      </c>
      <c r="K30" s="142">
        <v>0.6060000000000001</v>
      </c>
      <c r="L30" s="141">
        <v>0.9810000000000001</v>
      </c>
      <c r="M30" s="140">
        <f>SUM(I30:L30)</f>
        <v>136.313</v>
      </c>
      <c r="N30" s="146">
        <f>IF(ISERROR(G30/M30-1),"         /0",(G30/M30-1))</f>
        <v>0.21433025463455446</v>
      </c>
      <c r="O30" s="145">
        <v>712.5530000000001</v>
      </c>
      <c r="P30" s="141">
        <v>815.5310000000001</v>
      </c>
      <c r="Q30" s="142">
        <v>10.054999999999994</v>
      </c>
      <c r="R30" s="141">
        <v>8.149999999999999</v>
      </c>
      <c r="S30" s="140">
        <f>SUM(O30:R30)</f>
        <v>1546.2890000000004</v>
      </c>
      <c r="T30" s="144">
        <f>S30/$S$9</f>
        <v>0.005446643092299564</v>
      </c>
      <c r="U30" s="143">
        <v>474.6219999999999</v>
      </c>
      <c r="V30" s="141">
        <v>504.9470000000001</v>
      </c>
      <c r="W30" s="142">
        <v>4.094</v>
      </c>
      <c r="X30" s="141">
        <v>15.526999999999997</v>
      </c>
      <c r="Y30" s="140">
        <f>SUM(U30:X30)</f>
        <v>999.19</v>
      </c>
      <c r="Z30" s="139">
        <f>IF(ISERROR(S30/Y30-1),"         /0",IF(S30/Y30&gt;5,"  *  ",(S30/Y30-1)))</f>
        <v>0.5475425094326407</v>
      </c>
    </row>
    <row r="31" spans="1:26" ht="18.75" customHeight="1">
      <c r="A31" s="147" t="s">
        <v>446</v>
      </c>
      <c r="B31" s="374" t="s">
        <v>447</v>
      </c>
      <c r="C31" s="145">
        <v>27.197</v>
      </c>
      <c r="D31" s="141">
        <v>128.954</v>
      </c>
      <c r="E31" s="142">
        <v>0</v>
      </c>
      <c r="F31" s="141">
        <v>0</v>
      </c>
      <c r="G31" s="140">
        <f>SUM(C31:F31)</f>
        <v>156.151</v>
      </c>
      <c r="H31" s="144">
        <f>G31/$G$9</f>
        <v>0.005711079943488651</v>
      </c>
      <c r="I31" s="143"/>
      <c r="J31" s="141">
        <v>22.473</v>
      </c>
      <c r="K31" s="142">
        <v>0.065</v>
      </c>
      <c r="L31" s="141">
        <v>0.06</v>
      </c>
      <c r="M31" s="140">
        <f>SUM(I31:L31)</f>
        <v>22.598</v>
      </c>
      <c r="N31" s="146">
        <f>IF(ISERROR(G31/M31-1),"         /0",(G31/M31-1))</f>
        <v>5.909947782989646</v>
      </c>
      <c r="O31" s="145">
        <v>297.053</v>
      </c>
      <c r="P31" s="141">
        <v>997.115</v>
      </c>
      <c r="Q31" s="142">
        <v>2.005000000000001</v>
      </c>
      <c r="R31" s="141">
        <v>1.8080000000000007</v>
      </c>
      <c r="S31" s="140">
        <f>SUM(O31:R31)</f>
        <v>1297.9810000000002</v>
      </c>
      <c r="T31" s="144">
        <f>S31/$S$9</f>
        <v>0.004572003841187566</v>
      </c>
      <c r="U31" s="143">
        <v>203.788</v>
      </c>
      <c r="V31" s="141">
        <v>554.8509999999999</v>
      </c>
      <c r="W31" s="142">
        <v>11.129999999999997</v>
      </c>
      <c r="X31" s="141">
        <v>6.26</v>
      </c>
      <c r="Y31" s="140">
        <f>SUM(U31:X31)</f>
        <v>776.0289999999999</v>
      </c>
      <c r="Z31" s="139">
        <f>IF(ISERROR(S31/Y31-1),"         /0",IF(S31/Y31&gt;5,"  *  ",(S31/Y31-1)))</f>
        <v>0.6725934211221494</v>
      </c>
    </row>
    <row r="32" spans="1:26" ht="18.75" customHeight="1">
      <c r="A32" s="147" t="s">
        <v>166</v>
      </c>
      <c r="B32" s="374" t="s">
        <v>412</v>
      </c>
      <c r="C32" s="145">
        <v>13.658000000000001</v>
      </c>
      <c r="D32" s="141">
        <v>39.985</v>
      </c>
      <c r="E32" s="142">
        <v>39.81099999999999</v>
      </c>
      <c r="F32" s="141">
        <v>58.188999999999986</v>
      </c>
      <c r="G32" s="140">
        <f>SUM(C32:F32)</f>
        <v>151.64299999999997</v>
      </c>
      <c r="H32" s="144">
        <f>G32/$G$9</f>
        <v>0.0055462039684052574</v>
      </c>
      <c r="I32" s="143">
        <v>32.298</v>
      </c>
      <c r="J32" s="141">
        <v>48.712999999999994</v>
      </c>
      <c r="K32" s="142">
        <v>21.897000000000002</v>
      </c>
      <c r="L32" s="141">
        <v>28.489</v>
      </c>
      <c r="M32" s="140">
        <f>SUM(I32:L32)</f>
        <v>131.397</v>
      </c>
      <c r="N32" s="146">
        <f>IF(ISERROR(G32/M32-1),"         /0",(G32/M32-1))</f>
        <v>0.15408266550986682</v>
      </c>
      <c r="O32" s="145">
        <v>175.0990000000001</v>
      </c>
      <c r="P32" s="141">
        <v>529.8629999999999</v>
      </c>
      <c r="Q32" s="142">
        <v>254.85599999999988</v>
      </c>
      <c r="R32" s="141">
        <v>378.716</v>
      </c>
      <c r="S32" s="140">
        <f>SUM(O32:R32)</f>
        <v>1338.5339999999999</v>
      </c>
      <c r="T32" s="144">
        <f>S32/$S$9</f>
        <v>0.004714847589880095</v>
      </c>
      <c r="U32" s="143">
        <v>223.27400000000014</v>
      </c>
      <c r="V32" s="141">
        <v>678.4140000000004</v>
      </c>
      <c r="W32" s="142">
        <v>232.83599999999987</v>
      </c>
      <c r="X32" s="141">
        <v>320.7709999999999</v>
      </c>
      <c r="Y32" s="140">
        <f>SUM(U32:X32)</f>
        <v>1455.2950000000003</v>
      </c>
      <c r="Z32" s="139">
        <f>IF(ISERROR(S32/Y32-1),"         /0",IF(S32/Y32&gt;5,"  *  ",(S32/Y32-1)))</f>
        <v>-0.0802318430283897</v>
      </c>
    </row>
    <row r="33" spans="1:26" ht="18.75" customHeight="1">
      <c r="A33" s="147" t="s">
        <v>179</v>
      </c>
      <c r="B33" s="374" t="s">
        <v>428</v>
      </c>
      <c r="C33" s="145">
        <v>96.443</v>
      </c>
      <c r="D33" s="141">
        <v>31.876</v>
      </c>
      <c r="E33" s="142">
        <v>6</v>
      </c>
      <c r="F33" s="141">
        <v>2.439</v>
      </c>
      <c r="G33" s="140">
        <f>SUM(C33:F33)</f>
        <v>136.75799999999998</v>
      </c>
      <c r="H33" s="144">
        <f>G33/$G$9</f>
        <v>0.005001798713499246</v>
      </c>
      <c r="I33" s="143">
        <v>146.35</v>
      </c>
      <c r="J33" s="141">
        <v>14.566999999999998</v>
      </c>
      <c r="K33" s="142">
        <v>2.5</v>
      </c>
      <c r="L33" s="141">
        <v>3.7700000000000005</v>
      </c>
      <c r="M33" s="140">
        <f>SUM(I33:L33)</f>
        <v>167.187</v>
      </c>
      <c r="N33" s="146">
        <f>IF(ISERROR(G33/M33-1),"         /0",(G33/M33-1))</f>
        <v>-0.18200577796120532</v>
      </c>
      <c r="O33" s="145">
        <v>876.5030000000004</v>
      </c>
      <c r="P33" s="141">
        <v>201.47200000000004</v>
      </c>
      <c r="Q33" s="142">
        <v>19.106</v>
      </c>
      <c r="R33" s="141">
        <v>19.354</v>
      </c>
      <c r="S33" s="140">
        <f>SUM(O33:R33)</f>
        <v>1116.4350000000004</v>
      </c>
      <c r="T33" s="144">
        <f>S33/$S$9</f>
        <v>0.003932526830852101</v>
      </c>
      <c r="U33" s="143">
        <v>1008.9630000000001</v>
      </c>
      <c r="V33" s="141">
        <v>268.3810000000002</v>
      </c>
      <c r="W33" s="142">
        <v>32.31</v>
      </c>
      <c r="X33" s="141">
        <v>45.951</v>
      </c>
      <c r="Y33" s="140">
        <f>SUM(U33:X33)</f>
        <v>1355.6050000000002</v>
      </c>
      <c r="Z33" s="139">
        <f>IF(ISERROR(S33/Y33-1),"         /0",IF(S33/Y33&gt;5,"  *  ",(S33/Y33-1)))</f>
        <v>-0.17643044987293477</v>
      </c>
    </row>
    <row r="34" spans="1:26" ht="18.75" customHeight="1">
      <c r="A34" s="147" t="s">
        <v>165</v>
      </c>
      <c r="B34" s="374" t="s">
        <v>413</v>
      </c>
      <c r="C34" s="145">
        <v>27.729</v>
      </c>
      <c r="D34" s="141">
        <v>77.57900000000001</v>
      </c>
      <c r="E34" s="142">
        <v>3.6869999999999994</v>
      </c>
      <c r="F34" s="141">
        <v>8.309</v>
      </c>
      <c r="G34" s="140">
        <f aca="true" t="shared" si="16" ref="G34:G68">SUM(C34:F34)</f>
        <v>117.304</v>
      </c>
      <c r="H34" s="144">
        <f t="shared" si="1"/>
        <v>0.00429028646432615</v>
      </c>
      <c r="I34" s="143">
        <v>18.695999999999998</v>
      </c>
      <c r="J34" s="141">
        <v>66.31799999999998</v>
      </c>
      <c r="K34" s="142">
        <v>7.138</v>
      </c>
      <c r="L34" s="141">
        <v>7.009999999999999</v>
      </c>
      <c r="M34" s="140">
        <f aca="true" t="shared" si="17" ref="M34:M68">SUM(I34:L34)</f>
        <v>99.16199999999999</v>
      </c>
      <c r="N34" s="146">
        <f aca="true" t="shared" si="18" ref="N34:N68">IF(ISERROR(G34/M34-1),"         /0",(G34/M34-1))</f>
        <v>0.18295314737500257</v>
      </c>
      <c r="O34" s="145">
        <v>322.892</v>
      </c>
      <c r="P34" s="141">
        <v>673.5599999999997</v>
      </c>
      <c r="Q34" s="142">
        <v>27.07900000000001</v>
      </c>
      <c r="R34" s="141">
        <v>51.00000000000002</v>
      </c>
      <c r="S34" s="140">
        <f aca="true" t="shared" si="19" ref="S34:S68">SUM(O34:R34)</f>
        <v>1074.531</v>
      </c>
      <c r="T34" s="144">
        <f t="shared" si="5"/>
        <v>0.003784924324373866</v>
      </c>
      <c r="U34" s="143">
        <v>220.30600000000004</v>
      </c>
      <c r="V34" s="141">
        <v>538.2879999999998</v>
      </c>
      <c r="W34" s="142">
        <v>42.53199999999999</v>
      </c>
      <c r="X34" s="141">
        <v>61.33899999999998</v>
      </c>
      <c r="Y34" s="140">
        <f aca="true" t="shared" si="20" ref="Y34:Y68">SUM(U34:X34)</f>
        <v>862.4649999999998</v>
      </c>
      <c r="Z34" s="139">
        <f aca="true" t="shared" si="21" ref="Z34:Z68">IF(ISERROR(S34/Y34-1),"         /0",IF(S34/Y34&gt;5,"  *  ",(S34/Y34-1)))</f>
        <v>0.2458836010736669</v>
      </c>
    </row>
    <row r="35" spans="1:26" ht="18.75" customHeight="1">
      <c r="A35" s="147" t="s">
        <v>164</v>
      </c>
      <c r="B35" s="374" t="s">
        <v>414</v>
      </c>
      <c r="C35" s="145">
        <v>31.867</v>
      </c>
      <c r="D35" s="141">
        <v>36.94</v>
      </c>
      <c r="E35" s="142">
        <v>20.692</v>
      </c>
      <c r="F35" s="141">
        <v>25.485</v>
      </c>
      <c r="G35" s="140">
        <f t="shared" si="16"/>
        <v>114.984</v>
      </c>
      <c r="H35" s="144">
        <f t="shared" si="1"/>
        <v>0.004205434587175868</v>
      </c>
      <c r="I35" s="143">
        <v>25.636000000000003</v>
      </c>
      <c r="J35" s="141">
        <v>20.551</v>
      </c>
      <c r="K35" s="142">
        <v>14.165999999999999</v>
      </c>
      <c r="L35" s="141">
        <v>12.059999999999997</v>
      </c>
      <c r="M35" s="140">
        <f t="shared" si="17"/>
        <v>72.413</v>
      </c>
      <c r="N35" s="146" t="s">
        <v>50</v>
      </c>
      <c r="O35" s="145">
        <v>279.03000000000014</v>
      </c>
      <c r="P35" s="141">
        <v>317.841</v>
      </c>
      <c r="Q35" s="142">
        <v>152.31399999999996</v>
      </c>
      <c r="R35" s="141">
        <v>135.163</v>
      </c>
      <c r="S35" s="140">
        <f t="shared" si="19"/>
        <v>884.3480000000001</v>
      </c>
      <c r="T35" s="144">
        <f t="shared" si="5"/>
        <v>0.0031150243747377973</v>
      </c>
      <c r="U35" s="143">
        <v>247.52599999999993</v>
      </c>
      <c r="V35" s="141">
        <v>306.64599999999984</v>
      </c>
      <c r="W35" s="142">
        <v>163.73599999999996</v>
      </c>
      <c r="X35" s="141">
        <v>166.5709999999999</v>
      </c>
      <c r="Y35" s="140">
        <f t="shared" si="20"/>
        <v>884.4789999999997</v>
      </c>
      <c r="Z35" s="139">
        <f t="shared" si="21"/>
        <v>-0.00014810979118740075</v>
      </c>
    </row>
    <row r="36" spans="1:26" ht="18.75" customHeight="1">
      <c r="A36" s="147" t="s">
        <v>194</v>
      </c>
      <c r="B36" s="374" t="s">
        <v>444</v>
      </c>
      <c r="C36" s="145">
        <v>20.29</v>
      </c>
      <c r="D36" s="141">
        <v>74.594</v>
      </c>
      <c r="E36" s="142">
        <v>6.345</v>
      </c>
      <c r="F36" s="141">
        <v>8.098</v>
      </c>
      <c r="G36" s="140">
        <f t="shared" si="16"/>
        <v>109.32699999999998</v>
      </c>
      <c r="H36" s="144">
        <f t="shared" si="1"/>
        <v>0.003998534988452099</v>
      </c>
      <c r="I36" s="143">
        <v>11.93</v>
      </c>
      <c r="J36" s="141">
        <v>35.618</v>
      </c>
      <c r="K36" s="142">
        <v>12.636000000000003</v>
      </c>
      <c r="L36" s="141">
        <v>28.662</v>
      </c>
      <c r="M36" s="140">
        <f t="shared" si="17"/>
        <v>88.846</v>
      </c>
      <c r="N36" s="146">
        <f t="shared" si="18"/>
        <v>0.23052247709519813</v>
      </c>
      <c r="O36" s="145">
        <v>221.271</v>
      </c>
      <c r="P36" s="141">
        <v>703.5120000000002</v>
      </c>
      <c r="Q36" s="142">
        <v>160.65500000000003</v>
      </c>
      <c r="R36" s="141">
        <v>255.6389999999999</v>
      </c>
      <c r="S36" s="140">
        <f t="shared" si="19"/>
        <v>1341.077</v>
      </c>
      <c r="T36" s="144">
        <f t="shared" si="5"/>
        <v>0.00472380504439456</v>
      </c>
      <c r="U36" s="143">
        <v>174.52299999999994</v>
      </c>
      <c r="V36" s="141">
        <v>393.35500000000013</v>
      </c>
      <c r="W36" s="142">
        <v>132.09700000000007</v>
      </c>
      <c r="X36" s="141">
        <v>274.43000000000006</v>
      </c>
      <c r="Y36" s="140">
        <f t="shared" si="20"/>
        <v>974.4050000000002</v>
      </c>
      <c r="Z36" s="139">
        <f t="shared" si="21"/>
        <v>0.3763034877694591</v>
      </c>
    </row>
    <row r="37" spans="1:26" ht="18.75" customHeight="1">
      <c r="A37" s="147" t="s">
        <v>448</v>
      </c>
      <c r="B37" s="374" t="s">
        <v>448</v>
      </c>
      <c r="C37" s="145">
        <v>46.119</v>
      </c>
      <c r="D37" s="141">
        <v>58.259</v>
      </c>
      <c r="E37" s="142">
        <v>0.978</v>
      </c>
      <c r="F37" s="141">
        <v>1.2760000000000002</v>
      </c>
      <c r="G37" s="140">
        <f t="shared" si="16"/>
        <v>106.63199999999999</v>
      </c>
      <c r="H37" s="144">
        <f t="shared" si="1"/>
        <v>0.003899967829434853</v>
      </c>
      <c r="I37" s="143">
        <v>10.57</v>
      </c>
      <c r="J37" s="141">
        <v>31.8</v>
      </c>
      <c r="K37" s="142">
        <v>0.825</v>
      </c>
      <c r="L37" s="141">
        <v>1.47</v>
      </c>
      <c r="M37" s="140">
        <f t="shared" si="17"/>
        <v>44.665000000000006</v>
      </c>
      <c r="N37" s="146">
        <f t="shared" si="18"/>
        <v>1.3873726631590726</v>
      </c>
      <c r="O37" s="145">
        <v>195.556</v>
      </c>
      <c r="P37" s="141">
        <v>478.66700000000003</v>
      </c>
      <c r="Q37" s="142">
        <v>14.899000000000004</v>
      </c>
      <c r="R37" s="141">
        <v>81.143</v>
      </c>
      <c r="S37" s="140">
        <f t="shared" si="19"/>
        <v>770.2650000000001</v>
      </c>
      <c r="T37" s="144">
        <f t="shared" si="5"/>
        <v>0.0027131788051846214</v>
      </c>
      <c r="U37" s="143">
        <v>161.57600000000002</v>
      </c>
      <c r="V37" s="141">
        <v>376.23300000000006</v>
      </c>
      <c r="W37" s="142">
        <v>14.578000000000001</v>
      </c>
      <c r="X37" s="141">
        <v>38.873000000000005</v>
      </c>
      <c r="Y37" s="140">
        <f t="shared" si="20"/>
        <v>591.2600000000001</v>
      </c>
      <c r="Z37" s="139">
        <f t="shared" si="21"/>
        <v>0.3027517504989343</v>
      </c>
    </row>
    <row r="38" spans="1:26" ht="18.75" customHeight="1">
      <c r="A38" s="147" t="s">
        <v>174</v>
      </c>
      <c r="B38" s="374" t="s">
        <v>420</v>
      </c>
      <c r="C38" s="145">
        <v>0</v>
      </c>
      <c r="D38" s="141">
        <v>0</v>
      </c>
      <c r="E38" s="142">
        <v>46.132</v>
      </c>
      <c r="F38" s="141">
        <v>53.407000000000004</v>
      </c>
      <c r="G38" s="140">
        <f t="shared" si="16"/>
        <v>99.539</v>
      </c>
      <c r="H38" s="144">
        <f t="shared" si="1"/>
        <v>0.003640547844681858</v>
      </c>
      <c r="I38" s="143"/>
      <c r="J38" s="141"/>
      <c r="K38" s="142">
        <v>39.70099999999999</v>
      </c>
      <c r="L38" s="141">
        <v>44.702</v>
      </c>
      <c r="M38" s="140">
        <f t="shared" si="17"/>
        <v>84.40299999999999</v>
      </c>
      <c r="N38" s="146">
        <f t="shared" si="18"/>
        <v>0.17933011859768033</v>
      </c>
      <c r="O38" s="145"/>
      <c r="P38" s="141"/>
      <c r="Q38" s="142">
        <v>422.635</v>
      </c>
      <c r="R38" s="141">
        <v>535.5779999999999</v>
      </c>
      <c r="S38" s="140">
        <f t="shared" si="19"/>
        <v>958.2129999999999</v>
      </c>
      <c r="T38" s="144">
        <f t="shared" si="5"/>
        <v>0.0033752061984542604</v>
      </c>
      <c r="U38" s="143">
        <v>12.7</v>
      </c>
      <c r="V38" s="141">
        <v>12.3</v>
      </c>
      <c r="W38" s="142">
        <v>441.12100000000004</v>
      </c>
      <c r="X38" s="141">
        <v>526.044</v>
      </c>
      <c r="Y38" s="140">
        <f t="shared" si="20"/>
        <v>992.165</v>
      </c>
      <c r="Z38" s="139">
        <f t="shared" si="21"/>
        <v>-0.03422011459787444</v>
      </c>
    </row>
    <row r="39" spans="1:26" ht="18.75" customHeight="1">
      <c r="A39" s="147" t="s">
        <v>449</v>
      </c>
      <c r="B39" s="374" t="s">
        <v>450</v>
      </c>
      <c r="C39" s="145">
        <v>42.105999999999995</v>
      </c>
      <c r="D39" s="141">
        <v>48.593999999999994</v>
      </c>
      <c r="E39" s="142">
        <v>0.185</v>
      </c>
      <c r="F39" s="141">
        <v>0.09999999999999999</v>
      </c>
      <c r="G39" s="140">
        <f t="shared" si="16"/>
        <v>90.98499999999999</v>
      </c>
      <c r="H39" s="144">
        <f t="shared" si="1"/>
        <v>0.0033276931217751716</v>
      </c>
      <c r="I39" s="143">
        <v>13.54</v>
      </c>
      <c r="J39" s="141">
        <v>36.74</v>
      </c>
      <c r="K39" s="142">
        <v>0.8</v>
      </c>
      <c r="L39" s="141">
        <v>1.035</v>
      </c>
      <c r="M39" s="140">
        <f t="shared" si="17"/>
        <v>52.114999999999995</v>
      </c>
      <c r="N39" s="146">
        <f t="shared" si="18"/>
        <v>0.7458505228820875</v>
      </c>
      <c r="O39" s="145">
        <v>202.65299999999996</v>
      </c>
      <c r="P39" s="141">
        <v>477.0590000000001</v>
      </c>
      <c r="Q39" s="142">
        <v>4.823</v>
      </c>
      <c r="R39" s="141">
        <v>84.198</v>
      </c>
      <c r="S39" s="140">
        <f t="shared" si="19"/>
        <v>768.733</v>
      </c>
      <c r="T39" s="144">
        <f t="shared" si="5"/>
        <v>0.002707782493617118</v>
      </c>
      <c r="U39" s="143">
        <v>178.88</v>
      </c>
      <c r="V39" s="141">
        <v>500.91399999999993</v>
      </c>
      <c r="W39" s="142">
        <v>3.6900000000000004</v>
      </c>
      <c r="X39" s="141">
        <v>34.73499999999999</v>
      </c>
      <c r="Y39" s="140">
        <f t="shared" si="20"/>
        <v>718.2189999999999</v>
      </c>
      <c r="Z39" s="139">
        <f t="shared" si="21"/>
        <v>0.07033230811214963</v>
      </c>
    </row>
    <row r="40" spans="1:26" ht="18.75" customHeight="1">
      <c r="A40" s="147" t="s">
        <v>445</v>
      </c>
      <c r="B40" s="374" t="s">
        <v>445</v>
      </c>
      <c r="C40" s="145">
        <v>24.201999999999998</v>
      </c>
      <c r="D40" s="141">
        <v>38.846999999999994</v>
      </c>
      <c r="E40" s="142">
        <v>10.6</v>
      </c>
      <c r="F40" s="141">
        <v>12.975999999999999</v>
      </c>
      <c r="G40" s="140">
        <f t="shared" si="16"/>
        <v>86.62499999999999</v>
      </c>
      <c r="H40" s="144">
        <f t="shared" si="1"/>
        <v>0.0031682301112686074</v>
      </c>
      <c r="I40" s="143">
        <v>22.338</v>
      </c>
      <c r="J40" s="141">
        <v>19.41</v>
      </c>
      <c r="K40" s="142">
        <v>0.5760000000000001</v>
      </c>
      <c r="L40" s="141">
        <v>0.433</v>
      </c>
      <c r="M40" s="140">
        <f t="shared" si="17"/>
        <v>42.757000000000005</v>
      </c>
      <c r="N40" s="146">
        <f t="shared" si="18"/>
        <v>1.02598404939542</v>
      </c>
      <c r="O40" s="145">
        <v>169.569</v>
      </c>
      <c r="P40" s="141">
        <v>213.09400000000005</v>
      </c>
      <c r="Q40" s="142">
        <v>29.52300000000001</v>
      </c>
      <c r="R40" s="141">
        <v>49.20900000000001</v>
      </c>
      <c r="S40" s="140">
        <f t="shared" si="19"/>
        <v>461.39500000000004</v>
      </c>
      <c r="T40" s="144">
        <f t="shared" si="5"/>
        <v>0.0016252161721201901</v>
      </c>
      <c r="U40" s="143">
        <v>166.85600000000002</v>
      </c>
      <c r="V40" s="141">
        <v>307.244</v>
      </c>
      <c r="W40" s="142">
        <v>10.206</v>
      </c>
      <c r="X40" s="141">
        <v>21.942999999999998</v>
      </c>
      <c r="Y40" s="140">
        <f t="shared" si="20"/>
        <v>506.249</v>
      </c>
      <c r="Z40" s="139">
        <f t="shared" si="21"/>
        <v>-0.08860066884082729</v>
      </c>
    </row>
    <row r="41" spans="1:26" ht="18.75" customHeight="1">
      <c r="A41" s="147" t="s">
        <v>451</v>
      </c>
      <c r="B41" s="374" t="s">
        <v>452</v>
      </c>
      <c r="C41" s="145">
        <v>39.074</v>
      </c>
      <c r="D41" s="141">
        <v>44.232000000000006</v>
      </c>
      <c r="E41" s="142">
        <v>0.08</v>
      </c>
      <c r="F41" s="141">
        <v>0.07</v>
      </c>
      <c r="G41" s="140">
        <f t="shared" si="16"/>
        <v>83.456</v>
      </c>
      <c r="H41" s="144">
        <f t="shared" si="1"/>
        <v>0.00305232683597152</v>
      </c>
      <c r="I41" s="143">
        <v>6</v>
      </c>
      <c r="J41" s="141">
        <v>29.6</v>
      </c>
      <c r="K41" s="142">
        <v>4.965</v>
      </c>
      <c r="L41" s="141">
        <v>8.419</v>
      </c>
      <c r="M41" s="140">
        <f t="shared" si="17"/>
        <v>48.983999999999995</v>
      </c>
      <c r="N41" s="146">
        <f t="shared" si="18"/>
        <v>0.7037399967336275</v>
      </c>
      <c r="O41" s="145">
        <v>262.904</v>
      </c>
      <c r="P41" s="141">
        <v>306.86999999999995</v>
      </c>
      <c r="Q41" s="142">
        <v>51.354</v>
      </c>
      <c r="R41" s="141">
        <v>49.989000000000004</v>
      </c>
      <c r="S41" s="140">
        <f t="shared" si="19"/>
        <v>671.117</v>
      </c>
      <c r="T41" s="144">
        <f t="shared" si="5"/>
        <v>0.002363940228621432</v>
      </c>
      <c r="U41" s="143">
        <v>145.26999999999998</v>
      </c>
      <c r="V41" s="141">
        <v>233.512</v>
      </c>
      <c r="W41" s="142">
        <v>70.501</v>
      </c>
      <c r="X41" s="141">
        <v>91.59400000000002</v>
      </c>
      <c r="Y41" s="140">
        <f t="shared" si="20"/>
        <v>540.8770000000001</v>
      </c>
      <c r="Z41" s="139">
        <f t="shared" si="21"/>
        <v>0.24079411770143655</v>
      </c>
    </row>
    <row r="42" spans="1:26" ht="18.75" customHeight="1">
      <c r="A42" s="147" t="s">
        <v>197</v>
      </c>
      <c r="B42" s="374" t="s">
        <v>453</v>
      </c>
      <c r="C42" s="145">
        <v>0.387</v>
      </c>
      <c r="D42" s="141">
        <v>0.714</v>
      </c>
      <c r="E42" s="142">
        <v>0</v>
      </c>
      <c r="F42" s="141">
        <v>74.402</v>
      </c>
      <c r="G42" s="140">
        <f t="shared" si="16"/>
        <v>75.503</v>
      </c>
      <c r="H42" s="144">
        <f t="shared" si="1"/>
        <v>0.0027614531381369547</v>
      </c>
      <c r="I42" s="143">
        <v>0.445</v>
      </c>
      <c r="J42" s="141">
        <v>1.222</v>
      </c>
      <c r="K42" s="142">
        <v>1.0699999999999998</v>
      </c>
      <c r="L42" s="141">
        <v>0.214</v>
      </c>
      <c r="M42" s="140">
        <f t="shared" si="17"/>
        <v>2.951</v>
      </c>
      <c r="N42" s="146" t="s">
        <v>50</v>
      </c>
      <c r="O42" s="145">
        <v>5.478</v>
      </c>
      <c r="P42" s="141">
        <v>15.015</v>
      </c>
      <c r="Q42" s="142">
        <v>1.12</v>
      </c>
      <c r="R42" s="141">
        <v>357.01399999999995</v>
      </c>
      <c r="S42" s="140">
        <f t="shared" si="19"/>
        <v>378.62699999999995</v>
      </c>
      <c r="T42" s="144">
        <f t="shared" si="5"/>
        <v>0.0013336744516116367</v>
      </c>
      <c r="U42" s="143">
        <v>13.139</v>
      </c>
      <c r="V42" s="141">
        <v>22.066</v>
      </c>
      <c r="W42" s="142">
        <v>4.1850000000000005</v>
      </c>
      <c r="X42" s="141">
        <v>131.757</v>
      </c>
      <c r="Y42" s="140">
        <f t="shared" si="20"/>
        <v>171.147</v>
      </c>
      <c r="Z42" s="139">
        <f t="shared" si="21"/>
        <v>1.2122911882767444</v>
      </c>
    </row>
    <row r="43" spans="1:26" ht="18.75" customHeight="1">
      <c r="A43" s="147" t="s">
        <v>193</v>
      </c>
      <c r="B43" s="374" t="s">
        <v>437</v>
      </c>
      <c r="C43" s="145">
        <v>27.558999999999997</v>
      </c>
      <c r="D43" s="141">
        <v>46.23600000000001</v>
      </c>
      <c r="E43" s="142">
        <v>0.49500000000000005</v>
      </c>
      <c r="F43" s="141">
        <v>0.9400000000000001</v>
      </c>
      <c r="G43" s="140">
        <f t="shared" si="16"/>
        <v>75.23000000000002</v>
      </c>
      <c r="H43" s="144">
        <f t="shared" si="1"/>
        <v>0.002751468412937806</v>
      </c>
      <c r="I43" s="143">
        <v>27.096999999999994</v>
      </c>
      <c r="J43" s="141">
        <v>86.48399999999998</v>
      </c>
      <c r="K43" s="142">
        <v>1.7299999999999998</v>
      </c>
      <c r="L43" s="141">
        <v>2.2150000000000003</v>
      </c>
      <c r="M43" s="140">
        <f t="shared" si="17"/>
        <v>117.52599999999998</v>
      </c>
      <c r="N43" s="146">
        <f t="shared" si="18"/>
        <v>-0.3598863230263939</v>
      </c>
      <c r="O43" s="145">
        <v>353.11800000000005</v>
      </c>
      <c r="P43" s="141">
        <v>699.4510000000002</v>
      </c>
      <c r="Q43" s="142">
        <v>5.690999999999998</v>
      </c>
      <c r="R43" s="141">
        <v>7.4449999999999985</v>
      </c>
      <c r="S43" s="140">
        <f t="shared" si="19"/>
        <v>1065.7050000000004</v>
      </c>
      <c r="T43" s="144">
        <f t="shared" si="5"/>
        <v>0.003753835652118787</v>
      </c>
      <c r="U43" s="143">
        <v>551.1100000000001</v>
      </c>
      <c r="V43" s="141">
        <v>1114.4720000000002</v>
      </c>
      <c r="W43" s="142">
        <v>20.967999999999993</v>
      </c>
      <c r="X43" s="141">
        <v>26.213000000000005</v>
      </c>
      <c r="Y43" s="140">
        <f t="shared" si="20"/>
        <v>1712.7630000000004</v>
      </c>
      <c r="Z43" s="139">
        <f t="shared" si="21"/>
        <v>-0.37778606847532314</v>
      </c>
    </row>
    <row r="44" spans="1:26" ht="18.75" customHeight="1">
      <c r="A44" s="147" t="s">
        <v>454</v>
      </c>
      <c r="B44" s="374" t="s">
        <v>454</v>
      </c>
      <c r="C44" s="145">
        <v>25.615000000000002</v>
      </c>
      <c r="D44" s="141">
        <v>27.029</v>
      </c>
      <c r="E44" s="142">
        <v>5.931000000000001</v>
      </c>
      <c r="F44" s="141">
        <v>8.168999999999999</v>
      </c>
      <c r="G44" s="140">
        <f>SUM(C44:F44)</f>
        <v>66.744</v>
      </c>
      <c r="H44" s="144">
        <f>G44/$G$9</f>
        <v>0.002441100727809662</v>
      </c>
      <c r="I44" s="143">
        <v>13.5</v>
      </c>
      <c r="J44" s="141">
        <v>6</v>
      </c>
      <c r="K44" s="142">
        <v>8.489</v>
      </c>
      <c r="L44" s="141">
        <v>15.543</v>
      </c>
      <c r="M44" s="140">
        <f>SUM(I44:L44)</f>
        <v>43.532</v>
      </c>
      <c r="N44" s="146">
        <f>IF(ISERROR(G44/M44-1),"         /0",(G44/M44-1))</f>
        <v>0.5332169438573924</v>
      </c>
      <c r="O44" s="145">
        <v>134.21499999999997</v>
      </c>
      <c r="P44" s="141">
        <v>182.92900000000003</v>
      </c>
      <c r="Q44" s="142">
        <v>114.37499999999997</v>
      </c>
      <c r="R44" s="141">
        <v>181.31700000000006</v>
      </c>
      <c r="S44" s="140">
        <f>SUM(O44:R44)</f>
        <v>612.836</v>
      </c>
      <c r="T44" s="144">
        <f>S44/$S$9</f>
        <v>0.0021586514332783166</v>
      </c>
      <c r="U44" s="143">
        <v>97.882</v>
      </c>
      <c r="V44" s="141">
        <v>84.53999999999999</v>
      </c>
      <c r="W44" s="142">
        <v>72.66300000000001</v>
      </c>
      <c r="X44" s="141">
        <v>147.204</v>
      </c>
      <c r="Y44" s="140">
        <f>SUM(U44:X44)</f>
        <v>402.289</v>
      </c>
      <c r="Z44" s="139">
        <f>IF(ISERROR(S44/Y44-1),"         /0",IF(S44/Y44&gt;5,"  *  ",(S44/Y44-1)))</f>
        <v>0.523372500863807</v>
      </c>
    </row>
    <row r="45" spans="1:26" ht="18.75" customHeight="1">
      <c r="A45" s="147" t="s">
        <v>455</v>
      </c>
      <c r="B45" s="374" t="s">
        <v>455</v>
      </c>
      <c r="C45" s="145">
        <v>7.5</v>
      </c>
      <c r="D45" s="141">
        <v>55.054</v>
      </c>
      <c r="E45" s="142">
        <v>0</v>
      </c>
      <c r="F45" s="141">
        <v>0</v>
      </c>
      <c r="G45" s="140">
        <f t="shared" si="16"/>
        <v>62.554</v>
      </c>
      <c r="H45" s="144">
        <f t="shared" si="1"/>
        <v>0.0022878553117494545</v>
      </c>
      <c r="I45" s="143">
        <v>5.699999999999999</v>
      </c>
      <c r="J45" s="141">
        <v>136.44899999999998</v>
      </c>
      <c r="K45" s="142"/>
      <c r="L45" s="141"/>
      <c r="M45" s="140">
        <f t="shared" si="17"/>
        <v>142.14899999999997</v>
      </c>
      <c r="N45" s="146" t="s">
        <v>50</v>
      </c>
      <c r="O45" s="145">
        <v>70.45</v>
      </c>
      <c r="P45" s="141">
        <v>671.62</v>
      </c>
      <c r="Q45" s="142">
        <v>1.342</v>
      </c>
      <c r="R45" s="141">
        <v>1.5450000000000002</v>
      </c>
      <c r="S45" s="140">
        <f t="shared" si="19"/>
        <v>744.957</v>
      </c>
      <c r="T45" s="144">
        <f t="shared" si="5"/>
        <v>0.0026240339924232824</v>
      </c>
      <c r="U45" s="143">
        <v>78.49999999999999</v>
      </c>
      <c r="V45" s="141">
        <v>764.9909999999999</v>
      </c>
      <c r="W45" s="142">
        <v>1.021</v>
      </c>
      <c r="X45" s="141">
        <v>2.382</v>
      </c>
      <c r="Y45" s="140">
        <f t="shared" si="20"/>
        <v>846.8939999999998</v>
      </c>
      <c r="Z45" s="139">
        <f t="shared" si="21"/>
        <v>-0.12036571282828756</v>
      </c>
    </row>
    <row r="46" spans="1:26" ht="18.75" customHeight="1">
      <c r="A46" s="147" t="s">
        <v>456</v>
      </c>
      <c r="B46" s="374" t="s">
        <v>456</v>
      </c>
      <c r="C46" s="145">
        <v>30.990000000000002</v>
      </c>
      <c r="D46" s="141">
        <v>29.070000000000004</v>
      </c>
      <c r="E46" s="142">
        <v>0.503</v>
      </c>
      <c r="F46" s="141">
        <v>0.5409999999999999</v>
      </c>
      <c r="G46" s="140">
        <f t="shared" si="16"/>
        <v>61.104</v>
      </c>
      <c r="H46" s="144">
        <f t="shared" si="1"/>
        <v>0.0022348228885305283</v>
      </c>
      <c r="I46" s="143">
        <v>17.58</v>
      </c>
      <c r="J46" s="141">
        <v>23.83</v>
      </c>
      <c r="K46" s="142">
        <v>0.7950000000000002</v>
      </c>
      <c r="L46" s="141">
        <v>1.145</v>
      </c>
      <c r="M46" s="140">
        <f t="shared" si="17"/>
        <v>43.35</v>
      </c>
      <c r="N46" s="146">
        <f t="shared" si="18"/>
        <v>0.40955017301038055</v>
      </c>
      <c r="O46" s="145">
        <v>187.437</v>
      </c>
      <c r="P46" s="141">
        <v>233.925</v>
      </c>
      <c r="Q46" s="142">
        <v>8.508000000000001</v>
      </c>
      <c r="R46" s="141">
        <v>15.636000000000003</v>
      </c>
      <c r="S46" s="140">
        <f t="shared" si="19"/>
        <v>445.50600000000003</v>
      </c>
      <c r="T46" s="144">
        <f t="shared" si="5"/>
        <v>0.0015692488127885596</v>
      </c>
      <c r="U46" s="143">
        <v>151.06</v>
      </c>
      <c r="V46" s="141">
        <v>216.96</v>
      </c>
      <c r="W46" s="142">
        <v>8.091</v>
      </c>
      <c r="X46" s="141">
        <v>17.06</v>
      </c>
      <c r="Y46" s="140">
        <f t="shared" si="20"/>
        <v>393.171</v>
      </c>
      <c r="Z46" s="139">
        <f t="shared" si="21"/>
        <v>0.13311002083063106</v>
      </c>
    </row>
    <row r="47" spans="1:26" ht="18.75" customHeight="1">
      <c r="A47" s="147" t="s">
        <v>169</v>
      </c>
      <c r="B47" s="374" t="s">
        <v>417</v>
      </c>
      <c r="C47" s="145">
        <v>12.619</v>
      </c>
      <c r="D47" s="141">
        <v>32.196</v>
      </c>
      <c r="E47" s="142">
        <v>4.953</v>
      </c>
      <c r="F47" s="141">
        <v>7.223999999999999</v>
      </c>
      <c r="G47" s="140">
        <f t="shared" si="16"/>
        <v>56.992</v>
      </c>
      <c r="H47" s="144">
        <f t="shared" si="1"/>
        <v>0.002084430251098649</v>
      </c>
      <c r="I47" s="143">
        <v>16.975</v>
      </c>
      <c r="J47" s="141">
        <v>38.775</v>
      </c>
      <c r="K47" s="142">
        <v>6.828000000000001</v>
      </c>
      <c r="L47" s="141">
        <v>15.658999999999999</v>
      </c>
      <c r="M47" s="140">
        <f t="shared" si="17"/>
        <v>78.237</v>
      </c>
      <c r="N47" s="146">
        <f t="shared" si="18"/>
        <v>-0.27154671063563274</v>
      </c>
      <c r="O47" s="145">
        <v>103.483</v>
      </c>
      <c r="P47" s="141">
        <v>375.95099999999996</v>
      </c>
      <c r="Q47" s="142">
        <v>49.10500000000001</v>
      </c>
      <c r="R47" s="141">
        <v>72.45999999999998</v>
      </c>
      <c r="S47" s="140">
        <f t="shared" si="19"/>
        <v>600.999</v>
      </c>
      <c r="T47" s="144">
        <f t="shared" si="5"/>
        <v>0.00211695682490721</v>
      </c>
      <c r="U47" s="143">
        <v>124.59499999999997</v>
      </c>
      <c r="V47" s="141">
        <v>544.0540000000001</v>
      </c>
      <c r="W47" s="142">
        <v>94.29300000000002</v>
      </c>
      <c r="X47" s="141">
        <v>207.45999999999998</v>
      </c>
      <c r="Y47" s="140">
        <f t="shared" si="20"/>
        <v>970.402</v>
      </c>
      <c r="Z47" s="139">
        <f t="shared" si="21"/>
        <v>-0.38067007281518384</v>
      </c>
    </row>
    <row r="48" spans="1:26" ht="18.75" customHeight="1">
      <c r="A48" s="147" t="s">
        <v>157</v>
      </c>
      <c r="B48" s="374" t="s">
        <v>415</v>
      </c>
      <c r="C48" s="145">
        <v>19.262</v>
      </c>
      <c r="D48" s="141">
        <v>33.891000000000005</v>
      </c>
      <c r="E48" s="142">
        <v>1.1500000000000001</v>
      </c>
      <c r="F48" s="141">
        <v>1.19</v>
      </c>
      <c r="G48" s="140">
        <f t="shared" si="16"/>
        <v>55.493</v>
      </c>
      <c r="H48" s="144">
        <f t="shared" si="1"/>
        <v>0.002029605697715773</v>
      </c>
      <c r="I48" s="143">
        <v>32.084999999999994</v>
      </c>
      <c r="J48" s="141">
        <v>45.926</v>
      </c>
      <c r="K48" s="142">
        <v>14.403</v>
      </c>
      <c r="L48" s="141">
        <v>1.6009999999999998</v>
      </c>
      <c r="M48" s="140">
        <f t="shared" si="17"/>
        <v>94.015</v>
      </c>
      <c r="N48" s="146">
        <f t="shared" si="18"/>
        <v>-0.40974312609689945</v>
      </c>
      <c r="O48" s="145">
        <v>205.97199999999998</v>
      </c>
      <c r="P48" s="141">
        <v>240.93499999999997</v>
      </c>
      <c r="Q48" s="142">
        <v>37.546000000000014</v>
      </c>
      <c r="R48" s="141">
        <v>34.48100000000002</v>
      </c>
      <c r="S48" s="140">
        <f t="shared" si="19"/>
        <v>518.934</v>
      </c>
      <c r="T48" s="144">
        <f t="shared" si="5"/>
        <v>0.0018278913491975826</v>
      </c>
      <c r="U48" s="143">
        <v>174.98700000000005</v>
      </c>
      <c r="V48" s="141">
        <v>228.25599999999991</v>
      </c>
      <c r="W48" s="142">
        <v>55.375</v>
      </c>
      <c r="X48" s="141">
        <v>18.892000000000003</v>
      </c>
      <c r="Y48" s="140">
        <f t="shared" si="20"/>
        <v>477.50999999999993</v>
      </c>
      <c r="Z48" s="139">
        <f t="shared" si="21"/>
        <v>0.08675001570647733</v>
      </c>
    </row>
    <row r="49" spans="1:26" ht="18.75" customHeight="1">
      <c r="A49" s="147" t="s">
        <v>185</v>
      </c>
      <c r="B49" s="374" t="s">
        <v>433</v>
      </c>
      <c r="C49" s="145">
        <v>4.743</v>
      </c>
      <c r="D49" s="141">
        <v>6.608</v>
      </c>
      <c r="E49" s="142">
        <v>21.84</v>
      </c>
      <c r="F49" s="141">
        <v>20.009</v>
      </c>
      <c r="G49" s="140">
        <f t="shared" si="16"/>
        <v>53.2</v>
      </c>
      <c r="H49" s="144">
        <f t="shared" si="1"/>
        <v>0.0019457413208599128</v>
      </c>
      <c r="I49" s="143">
        <v>3.0749999999999997</v>
      </c>
      <c r="J49" s="141">
        <v>22.893</v>
      </c>
      <c r="K49" s="142">
        <v>18.447</v>
      </c>
      <c r="L49" s="141">
        <v>23.337</v>
      </c>
      <c r="M49" s="140">
        <f t="shared" si="17"/>
        <v>67.752</v>
      </c>
      <c r="N49" s="146">
        <f t="shared" si="18"/>
        <v>-0.2147833274294485</v>
      </c>
      <c r="O49" s="145">
        <v>44.403000000000006</v>
      </c>
      <c r="P49" s="141">
        <v>85.51499999999997</v>
      </c>
      <c r="Q49" s="142">
        <v>262.28799999999995</v>
      </c>
      <c r="R49" s="141">
        <v>208.60999999999996</v>
      </c>
      <c r="S49" s="140">
        <f t="shared" si="19"/>
        <v>600.8159999999998</v>
      </c>
      <c r="T49" s="144">
        <f t="shared" si="5"/>
        <v>0.00211631222633224</v>
      </c>
      <c r="U49" s="143">
        <v>41.303</v>
      </c>
      <c r="V49" s="141">
        <v>116.92999999999999</v>
      </c>
      <c r="W49" s="142">
        <v>325.9950000000001</v>
      </c>
      <c r="X49" s="141">
        <v>307.90100000000007</v>
      </c>
      <c r="Y49" s="140">
        <f t="shared" si="20"/>
        <v>792.1290000000001</v>
      </c>
      <c r="Z49" s="139">
        <f t="shared" si="21"/>
        <v>-0.24151748010740715</v>
      </c>
    </row>
    <row r="50" spans="1:26" ht="18.75" customHeight="1">
      <c r="A50" s="147" t="s">
        <v>176</v>
      </c>
      <c r="B50" s="374" t="s">
        <v>425</v>
      </c>
      <c r="C50" s="145">
        <v>20.541</v>
      </c>
      <c r="D50" s="141">
        <v>25.793</v>
      </c>
      <c r="E50" s="142">
        <v>1.6899999999999997</v>
      </c>
      <c r="F50" s="141">
        <v>2.71</v>
      </c>
      <c r="G50" s="140">
        <f t="shared" si="16"/>
        <v>50.734</v>
      </c>
      <c r="H50" s="144">
        <f t="shared" si="1"/>
        <v>0.0018555496273027596</v>
      </c>
      <c r="I50" s="143">
        <v>35.1</v>
      </c>
      <c r="J50" s="141">
        <v>32.596000000000004</v>
      </c>
      <c r="K50" s="142">
        <v>1.3940000000000001</v>
      </c>
      <c r="L50" s="141">
        <v>2.39</v>
      </c>
      <c r="M50" s="140">
        <f t="shared" si="17"/>
        <v>71.48</v>
      </c>
      <c r="N50" s="146">
        <f t="shared" si="18"/>
        <v>-0.29023503077783996</v>
      </c>
      <c r="O50" s="145">
        <v>280.661</v>
      </c>
      <c r="P50" s="141">
        <v>281.868</v>
      </c>
      <c r="Q50" s="142">
        <v>15.123000000000001</v>
      </c>
      <c r="R50" s="141">
        <v>28.530000000000012</v>
      </c>
      <c r="S50" s="140">
        <f t="shared" si="19"/>
        <v>606.182</v>
      </c>
      <c r="T50" s="144">
        <f t="shared" si="5"/>
        <v>0.00213521340640484</v>
      </c>
      <c r="U50" s="143">
        <v>281.194</v>
      </c>
      <c r="V50" s="141">
        <v>226.287</v>
      </c>
      <c r="W50" s="142">
        <v>12.822</v>
      </c>
      <c r="X50" s="141">
        <v>12.909999999999998</v>
      </c>
      <c r="Y50" s="140">
        <f t="shared" si="20"/>
        <v>533.213</v>
      </c>
      <c r="Z50" s="139">
        <f t="shared" si="21"/>
        <v>0.13684775127388127</v>
      </c>
    </row>
    <row r="51" spans="1:26" ht="18.75" customHeight="1">
      <c r="A51" s="147" t="s">
        <v>457</v>
      </c>
      <c r="B51" s="374" t="s">
        <v>457</v>
      </c>
      <c r="C51" s="145">
        <v>0</v>
      </c>
      <c r="D51" s="141">
        <v>0.005</v>
      </c>
      <c r="E51" s="142">
        <v>13.531</v>
      </c>
      <c r="F51" s="141">
        <v>23.5</v>
      </c>
      <c r="G51" s="140">
        <f t="shared" si="16"/>
        <v>37.036</v>
      </c>
      <c r="H51" s="144">
        <f t="shared" si="1"/>
        <v>0.0013545578112663106</v>
      </c>
      <c r="I51" s="143">
        <v>0</v>
      </c>
      <c r="J51" s="141">
        <v>0.382</v>
      </c>
      <c r="K51" s="142">
        <v>0.15</v>
      </c>
      <c r="L51" s="141">
        <v>0.22499999999999998</v>
      </c>
      <c r="M51" s="140">
        <f t="shared" si="17"/>
        <v>0.757</v>
      </c>
      <c r="N51" s="146">
        <f t="shared" si="18"/>
        <v>47.924702774108326</v>
      </c>
      <c r="O51" s="145">
        <v>0</v>
      </c>
      <c r="P51" s="141">
        <v>1.5599999999999994</v>
      </c>
      <c r="Q51" s="142">
        <v>35.384</v>
      </c>
      <c r="R51" s="141">
        <v>75.50900000000001</v>
      </c>
      <c r="S51" s="140">
        <f t="shared" si="19"/>
        <v>112.45300000000002</v>
      </c>
      <c r="T51" s="144">
        <f t="shared" si="5"/>
        <v>0.00039610406312038873</v>
      </c>
      <c r="U51" s="143">
        <v>3.508</v>
      </c>
      <c r="V51" s="141">
        <v>2.555</v>
      </c>
      <c r="W51" s="142">
        <v>26.343</v>
      </c>
      <c r="X51" s="141">
        <v>51.86000000000001</v>
      </c>
      <c r="Y51" s="140">
        <f t="shared" si="20"/>
        <v>84.266</v>
      </c>
      <c r="Z51" s="139">
        <f t="shared" si="21"/>
        <v>0.3345002729451976</v>
      </c>
    </row>
    <row r="52" spans="1:26" ht="18.75" customHeight="1">
      <c r="A52" s="147" t="s">
        <v>186</v>
      </c>
      <c r="B52" s="374" t="s">
        <v>458</v>
      </c>
      <c r="C52" s="145">
        <v>13.932</v>
      </c>
      <c r="D52" s="141">
        <v>14.059999999999999</v>
      </c>
      <c r="E52" s="142">
        <v>1.86</v>
      </c>
      <c r="F52" s="141">
        <v>2.9499999999999997</v>
      </c>
      <c r="G52" s="140">
        <f t="shared" si="16"/>
        <v>32.802</v>
      </c>
      <c r="H52" s="144">
        <f t="shared" si="1"/>
        <v>0.001199703135467046</v>
      </c>
      <c r="I52" s="143"/>
      <c r="J52" s="141"/>
      <c r="K52" s="142">
        <v>9.052</v>
      </c>
      <c r="L52" s="141">
        <v>11.819999999999999</v>
      </c>
      <c r="M52" s="140">
        <f t="shared" si="17"/>
        <v>20.872</v>
      </c>
      <c r="N52" s="146">
        <f t="shared" si="18"/>
        <v>0.5715791490992717</v>
      </c>
      <c r="O52" s="145">
        <v>25.052</v>
      </c>
      <c r="P52" s="141">
        <v>81.69799999999998</v>
      </c>
      <c r="Q52" s="142">
        <v>33.102000000000004</v>
      </c>
      <c r="R52" s="141">
        <v>29.238000000000007</v>
      </c>
      <c r="S52" s="140">
        <f t="shared" si="19"/>
        <v>169.08999999999997</v>
      </c>
      <c r="T52" s="144">
        <f t="shared" si="5"/>
        <v>0.0005956020384785334</v>
      </c>
      <c r="U52" s="143">
        <v>45.98</v>
      </c>
      <c r="V52" s="141">
        <v>141.72</v>
      </c>
      <c r="W52" s="142">
        <v>127.715</v>
      </c>
      <c r="X52" s="141">
        <v>141.94400000000002</v>
      </c>
      <c r="Y52" s="140">
        <f t="shared" si="20"/>
        <v>457.359</v>
      </c>
      <c r="Z52" s="139">
        <f t="shared" si="21"/>
        <v>-0.6302904283068662</v>
      </c>
    </row>
    <row r="53" spans="1:26" ht="18.75" customHeight="1">
      <c r="A53" s="147" t="s">
        <v>171</v>
      </c>
      <c r="B53" s="374" t="s">
        <v>423</v>
      </c>
      <c r="C53" s="145">
        <v>5.204</v>
      </c>
      <c r="D53" s="141">
        <v>16.573</v>
      </c>
      <c r="E53" s="142">
        <v>6.0680000000000005</v>
      </c>
      <c r="F53" s="141">
        <v>4.606</v>
      </c>
      <c r="G53" s="140">
        <f t="shared" si="16"/>
        <v>32.451</v>
      </c>
      <c r="H53" s="144">
        <f t="shared" si="1"/>
        <v>0.0011868656316395682</v>
      </c>
      <c r="I53" s="143">
        <v>8.145</v>
      </c>
      <c r="J53" s="141">
        <v>23.279</v>
      </c>
      <c r="K53" s="142">
        <v>6.92</v>
      </c>
      <c r="L53" s="141">
        <v>7.328</v>
      </c>
      <c r="M53" s="140">
        <f t="shared" si="17"/>
        <v>45.672000000000004</v>
      </c>
      <c r="N53" s="146">
        <f t="shared" si="18"/>
        <v>-0.2894771413557541</v>
      </c>
      <c r="O53" s="145">
        <v>76.77300000000001</v>
      </c>
      <c r="P53" s="141">
        <v>203.34199999999996</v>
      </c>
      <c r="Q53" s="142">
        <v>38.50899999999999</v>
      </c>
      <c r="R53" s="141">
        <v>39.09800000000002</v>
      </c>
      <c r="S53" s="140">
        <f t="shared" si="19"/>
        <v>357.722</v>
      </c>
      <c r="T53" s="144">
        <f t="shared" si="5"/>
        <v>0.0012600387510119933</v>
      </c>
      <c r="U53" s="143">
        <v>156.43599999999998</v>
      </c>
      <c r="V53" s="141">
        <v>274.0699999999998</v>
      </c>
      <c r="W53" s="142">
        <v>38.52799999999999</v>
      </c>
      <c r="X53" s="141">
        <v>38.415</v>
      </c>
      <c r="Y53" s="140">
        <f t="shared" si="20"/>
        <v>507.4489999999998</v>
      </c>
      <c r="Z53" s="139">
        <f t="shared" si="21"/>
        <v>-0.29505822259970926</v>
      </c>
    </row>
    <row r="54" spans="1:26" ht="18.75" customHeight="1">
      <c r="A54" s="147" t="s">
        <v>459</v>
      </c>
      <c r="B54" s="374" t="s">
        <v>460</v>
      </c>
      <c r="C54" s="145">
        <v>0</v>
      </c>
      <c r="D54" s="141">
        <v>0</v>
      </c>
      <c r="E54" s="142">
        <v>11.108</v>
      </c>
      <c r="F54" s="141">
        <v>20.195</v>
      </c>
      <c r="G54" s="140">
        <f t="shared" si="16"/>
        <v>31.303</v>
      </c>
      <c r="H54" s="144">
        <f t="shared" si="1"/>
        <v>0.0011448785820841701</v>
      </c>
      <c r="I54" s="143"/>
      <c r="J54" s="141"/>
      <c r="K54" s="142">
        <v>2.6020000000000003</v>
      </c>
      <c r="L54" s="141">
        <v>4.5280000000000005</v>
      </c>
      <c r="M54" s="140">
        <f t="shared" si="17"/>
        <v>7.130000000000001</v>
      </c>
      <c r="N54" s="146">
        <f t="shared" si="18"/>
        <v>3.3903225806451607</v>
      </c>
      <c r="O54" s="145">
        <v>2.48</v>
      </c>
      <c r="P54" s="141">
        <v>15.64</v>
      </c>
      <c r="Q54" s="142">
        <v>127.88700000000003</v>
      </c>
      <c r="R54" s="141">
        <v>126.91099999999999</v>
      </c>
      <c r="S54" s="140">
        <f t="shared" si="19"/>
        <v>272.918</v>
      </c>
      <c r="T54" s="144">
        <f t="shared" si="5"/>
        <v>0.0009613254310573328</v>
      </c>
      <c r="U54" s="143">
        <v>11.09</v>
      </c>
      <c r="V54" s="141">
        <v>6.575</v>
      </c>
      <c r="W54" s="142">
        <v>93.814</v>
      </c>
      <c r="X54" s="141">
        <v>131.18499999999997</v>
      </c>
      <c r="Y54" s="140">
        <f t="shared" si="20"/>
        <v>242.66399999999996</v>
      </c>
      <c r="Z54" s="139">
        <f t="shared" si="21"/>
        <v>0.12467444697194496</v>
      </c>
    </row>
    <row r="55" spans="1:26" ht="18.75" customHeight="1">
      <c r="A55" s="147" t="s">
        <v>180</v>
      </c>
      <c r="B55" s="374" t="s">
        <v>429</v>
      </c>
      <c r="C55" s="145">
        <v>14.094999999999999</v>
      </c>
      <c r="D55" s="141">
        <v>10.281</v>
      </c>
      <c r="E55" s="142">
        <v>3.33</v>
      </c>
      <c r="F55" s="141">
        <v>2.92</v>
      </c>
      <c r="G55" s="140">
        <f t="shared" si="16"/>
        <v>30.625999999999998</v>
      </c>
      <c r="H55" s="144">
        <f t="shared" si="1"/>
        <v>0.0011201179265536783</v>
      </c>
      <c r="I55" s="143">
        <v>19.97</v>
      </c>
      <c r="J55" s="141">
        <v>10.000000000000002</v>
      </c>
      <c r="K55" s="142">
        <v>1.415</v>
      </c>
      <c r="L55" s="141">
        <v>0.9950000000000001</v>
      </c>
      <c r="M55" s="140">
        <f t="shared" si="17"/>
        <v>32.379999999999995</v>
      </c>
      <c r="N55" s="146">
        <f t="shared" si="18"/>
        <v>-0.05416924027177261</v>
      </c>
      <c r="O55" s="145">
        <v>230.52400000000006</v>
      </c>
      <c r="P55" s="141">
        <v>116.40800000000002</v>
      </c>
      <c r="Q55" s="142">
        <v>78.11500000000001</v>
      </c>
      <c r="R55" s="141">
        <v>146.36700000000002</v>
      </c>
      <c r="S55" s="140">
        <f t="shared" si="19"/>
        <v>571.4140000000001</v>
      </c>
      <c r="T55" s="144">
        <f t="shared" si="5"/>
        <v>0.002012746721953828</v>
      </c>
      <c r="U55" s="143">
        <v>187.081</v>
      </c>
      <c r="V55" s="141">
        <v>117.58800000000004</v>
      </c>
      <c r="W55" s="142">
        <v>129.671</v>
      </c>
      <c r="X55" s="141">
        <v>101.06500000000001</v>
      </c>
      <c r="Y55" s="140">
        <f t="shared" si="20"/>
        <v>535.4050000000001</v>
      </c>
      <c r="Z55" s="139">
        <f t="shared" si="21"/>
        <v>0.06725562891642767</v>
      </c>
    </row>
    <row r="56" spans="1:26" ht="18.75" customHeight="1">
      <c r="A56" s="147" t="s">
        <v>461</v>
      </c>
      <c r="B56" s="374" t="s">
        <v>461</v>
      </c>
      <c r="C56" s="145">
        <v>12.373999999999999</v>
      </c>
      <c r="D56" s="141">
        <v>17.106</v>
      </c>
      <c r="E56" s="142">
        <v>0.2</v>
      </c>
      <c r="F56" s="141">
        <v>0.1</v>
      </c>
      <c r="G56" s="140">
        <f t="shared" si="16"/>
        <v>29.78</v>
      </c>
      <c r="H56" s="144">
        <f t="shared" si="1"/>
        <v>0.0010891762506618082</v>
      </c>
      <c r="I56" s="143">
        <v>1.86</v>
      </c>
      <c r="J56" s="141">
        <v>5.485</v>
      </c>
      <c r="K56" s="142"/>
      <c r="L56" s="141"/>
      <c r="M56" s="140">
        <f t="shared" si="17"/>
        <v>7.345000000000001</v>
      </c>
      <c r="N56" s="146">
        <f t="shared" si="18"/>
        <v>3.0544588155207624</v>
      </c>
      <c r="O56" s="145">
        <v>45.294</v>
      </c>
      <c r="P56" s="141">
        <v>65.55999999999999</v>
      </c>
      <c r="Q56" s="142">
        <v>2.165</v>
      </c>
      <c r="R56" s="141">
        <v>2.7800000000000002</v>
      </c>
      <c r="S56" s="140">
        <f t="shared" si="19"/>
        <v>115.79899999999999</v>
      </c>
      <c r="T56" s="144">
        <f t="shared" si="5"/>
        <v>0.00040789000209223307</v>
      </c>
      <c r="U56" s="143">
        <v>39.47999999999998</v>
      </c>
      <c r="V56" s="141">
        <v>57.90700000000001</v>
      </c>
      <c r="W56" s="142">
        <v>0.28500000000000003</v>
      </c>
      <c r="X56" s="141">
        <v>0.225</v>
      </c>
      <c r="Y56" s="140">
        <f t="shared" si="20"/>
        <v>97.89699999999999</v>
      </c>
      <c r="Z56" s="139">
        <f t="shared" si="21"/>
        <v>0.18286566493355272</v>
      </c>
    </row>
    <row r="57" spans="1:26" ht="18.75" customHeight="1">
      <c r="A57" s="147" t="s">
        <v>462</v>
      </c>
      <c r="B57" s="374" t="s">
        <v>462</v>
      </c>
      <c r="C57" s="145">
        <v>16.36</v>
      </c>
      <c r="D57" s="141">
        <v>13.14</v>
      </c>
      <c r="E57" s="142">
        <v>0.11</v>
      </c>
      <c r="F57" s="141">
        <v>0.03</v>
      </c>
      <c r="G57" s="140">
        <f t="shared" si="16"/>
        <v>29.64</v>
      </c>
      <c r="H57" s="144">
        <f t="shared" si="1"/>
        <v>0.0010840558787648085</v>
      </c>
      <c r="I57" s="143">
        <v>13.54</v>
      </c>
      <c r="J57" s="141">
        <v>12.48</v>
      </c>
      <c r="K57" s="142">
        <v>0.075</v>
      </c>
      <c r="L57" s="141">
        <v>0.065</v>
      </c>
      <c r="M57" s="140">
        <f t="shared" si="17"/>
        <v>26.16</v>
      </c>
      <c r="N57" s="146">
        <f t="shared" si="18"/>
        <v>0.1330275229357798</v>
      </c>
      <c r="O57" s="145">
        <v>122.53999999999998</v>
      </c>
      <c r="P57" s="141">
        <v>116.697</v>
      </c>
      <c r="Q57" s="142">
        <v>2.9399999999999995</v>
      </c>
      <c r="R57" s="141">
        <v>2.03</v>
      </c>
      <c r="S57" s="140">
        <f t="shared" si="19"/>
        <v>244.20699999999997</v>
      </c>
      <c r="T57" s="144">
        <f t="shared" si="5"/>
        <v>0.0008601939027188314</v>
      </c>
      <c r="U57" s="143">
        <v>106.018</v>
      </c>
      <c r="V57" s="141">
        <v>100.70800000000001</v>
      </c>
      <c r="W57" s="142">
        <v>5.719</v>
      </c>
      <c r="X57" s="141">
        <v>16.224</v>
      </c>
      <c r="Y57" s="140">
        <f t="shared" si="20"/>
        <v>228.66899999999998</v>
      </c>
      <c r="Z57" s="139">
        <f t="shared" si="21"/>
        <v>0.06794974395304987</v>
      </c>
    </row>
    <row r="58" spans="1:26" ht="18.75" customHeight="1">
      <c r="A58" s="147" t="s">
        <v>175</v>
      </c>
      <c r="B58" s="374" t="s">
        <v>463</v>
      </c>
      <c r="C58" s="145">
        <v>0</v>
      </c>
      <c r="D58" s="141">
        <v>0.017</v>
      </c>
      <c r="E58" s="142">
        <v>25.800000000000004</v>
      </c>
      <c r="F58" s="141">
        <v>3.5</v>
      </c>
      <c r="G58" s="140">
        <f t="shared" si="16"/>
        <v>29.317000000000004</v>
      </c>
      <c r="H58" s="144">
        <f t="shared" si="1"/>
        <v>0.0010722424493167305</v>
      </c>
      <c r="I58" s="143">
        <v>0</v>
      </c>
      <c r="J58" s="141">
        <v>0.264</v>
      </c>
      <c r="K58" s="142">
        <v>0.5700000000000001</v>
      </c>
      <c r="L58" s="141">
        <v>0.55</v>
      </c>
      <c r="M58" s="140">
        <f t="shared" si="17"/>
        <v>1.3840000000000001</v>
      </c>
      <c r="N58" s="146">
        <f t="shared" si="18"/>
        <v>20.182803468208093</v>
      </c>
      <c r="O58" s="145">
        <v>0</v>
      </c>
      <c r="P58" s="141">
        <v>1.6999999999999995</v>
      </c>
      <c r="Q58" s="142">
        <v>87.417</v>
      </c>
      <c r="R58" s="141">
        <v>89.58099999999997</v>
      </c>
      <c r="S58" s="140">
        <f t="shared" si="19"/>
        <v>178.69799999999998</v>
      </c>
      <c r="T58" s="144">
        <f t="shared" si="5"/>
        <v>0.0006294452248627178</v>
      </c>
      <c r="U58" s="143">
        <v>0.325</v>
      </c>
      <c r="V58" s="141">
        <v>3.3869999999999996</v>
      </c>
      <c r="W58" s="142">
        <v>26.421000000000006</v>
      </c>
      <c r="X58" s="141">
        <v>37.24300000000001</v>
      </c>
      <c r="Y58" s="140">
        <f t="shared" si="20"/>
        <v>67.37600000000002</v>
      </c>
      <c r="Z58" s="139">
        <f t="shared" si="21"/>
        <v>1.65225005936832</v>
      </c>
    </row>
    <row r="59" spans="1:26" ht="18.75" customHeight="1">
      <c r="A59" s="147" t="s">
        <v>168</v>
      </c>
      <c r="B59" s="374" t="s">
        <v>418</v>
      </c>
      <c r="C59" s="145">
        <v>11.882</v>
      </c>
      <c r="D59" s="141">
        <v>15.791</v>
      </c>
      <c r="E59" s="142">
        <v>0.72</v>
      </c>
      <c r="F59" s="141">
        <v>0.9</v>
      </c>
      <c r="G59" s="140">
        <f t="shared" si="16"/>
        <v>29.293</v>
      </c>
      <c r="H59" s="144">
        <f t="shared" si="1"/>
        <v>0.0010713646712772447</v>
      </c>
      <c r="I59" s="143">
        <v>7.246999999999998</v>
      </c>
      <c r="J59" s="141">
        <v>21.226</v>
      </c>
      <c r="K59" s="142">
        <v>0.265</v>
      </c>
      <c r="L59" s="141">
        <v>0.44000000000000006</v>
      </c>
      <c r="M59" s="140">
        <f t="shared" si="17"/>
        <v>29.178</v>
      </c>
      <c r="N59" s="146">
        <f t="shared" si="18"/>
        <v>0.00394132565631633</v>
      </c>
      <c r="O59" s="145">
        <v>85.25700000000005</v>
      </c>
      <c r="P59" s="141">
        <v>258.5709999999999</v>
      </c>
      <c r="Q59" s="142">
        <v>2.6350000000000002</v>
      </c>
      <c r="R59" s="141">
        <v>3.678999999999999</v>
      </c>
      <c r="S59" s="140">
        <f t="shared" si="19"/>
        <v>350.14199999999994</v>
      </c>
      <c r="T59" s="144">
        <f t="shared" si="5"/>
        <v>0.0012333389849012396</v>
      </c>
      <c r="U59" s="143">
        <v>112.26500000000004</v>
      </c>
      <c r="V59" s="141">
        <v>236.0210000000001</v>
      </c>
      <c r="W59" s="142">
        <v>7.929999999999997</v>
      </c>
      <c r="X59" s="141">
        <v>6.698999999999997</v>
      </c>
      <c r="Y59" s="140">
        <f t="shared" si="20"/>
        <v>362.9150000000002</v>
      </c>
      <c r="Z59" s="139">
        <f t="shared" si="21"/>
        <v>-0.035195569210421884</v>
      </c>
    </row>
    <row r="60" spans="1:26" ht="18.75" customHeight="1">
      <c r="A60" s="147" t="s">
        <v>182</v>
      </c>
      <c r="B60" s="374" t="s">
        <v>431</v>
      </c>
      <c r="C60" s="145">
        <v>0</v>
      </c>
      <c r="D60" s="141">
        <v>0</v>
      </c>
      <c r="E60" s="142">
        <v>15.771</v>
      </c>
      <c r="F60" s="141">
        <v>9.863999999999999</v>
      </c>
      <c r="G60" s="140">
        <f t="shared" si="16"/>
        <v>25.634999999999998</v>
      </c>
      <c r="H60" s="144">
        <f t="shared" si="1"/>
        <v>0.0009375766684256364</v>
      </c>
      <c r="I60" s="143">
        <v>0</v>
      </c>
      <c r="J60" s="141">
        <v>0</v>
      </c>
      <c r="K60" s="142">
        <v>16.083</v>
      </c>
      <c r="L60" s="141">
        <v>14.764</v>
      </c>
      <c r="M60" s="140">
        <f t="shared" si="17"/>
        <v>30.846999999999998</v>
      </c>
      <c r="N60" s="146">
        <f t="shared" si="18"/>
        <v>-0.16896294615359675</v>
      </c>
      <c r="O60" s="145">
        <v>0</v>
      </c>
      <c r="P60" s="141">
        <v>0</v>
      </c>
      <c r="Q60" s="142">
        <v>178.344</v>
      </c>
      <c r="R60" s="141">
        <v>197.261</v>
      </c>
      <c r="S60" s="140">
        <f t="shared" si="19"/>
        <v>375.605</v>
      </c>
      <c r="T60" s="144">
        <f t="shared" si="5"/>
        <v>0.0013230297691331808</v>
      </c>
      <c r="U60" s="143">
        <v>0</v>
      </c>
      <c r="V60" s="141">
        <v>0</v>
      </c>
      <c r="W60" s="142">
        <v>181.93800000000002</v>
      </c>
      <c r="X60" s="141">
        <v>219.67600000000004</v>
      </c>
      <c r="Y60" s="140">
        <f t="shared" si="20"/>
        <v>401.61400000000003</v>
      </c>
      <c r="Z60" s="139">
        <f t="shared" si="21"/>
        <v>-0.06476118860398294</v>
      </c>
    </row>
    <row r="61" spans="1:26" ht="18.75" customHeight="1">
      <c r="A61" s="147" t="s">
        <v>191</v>
      </c>
      <c r="B61" s="374" t="s">
        <v>438</v>
      </c>
      <c r="C61" s="145">
        <v>1.892</v>
      </c>
      <c r="D61" s="141">
        <v>3.768</v>
      </c>
      <c r="E61" s="142">
        <v>7.905</v>
      </c>
      <c r="F61" s="141">
        <v>11.008000000000001</v>
      </c>
      <c r="G61" s="140">
        <f t="shared" si="16"/>
        <v>24.573</v>
      </c>
      <c r="H61" s="144">
        <f t="shared" si="1"/>
        <v>0.0008987349901783954</v>
      </c>
      <c r="I61" s="143">
        <v>0.503</v>
      </c>
      <c r="J61" s="141">
        <v>0.879</v>
      </c>
      <c r="K61" s="142">
        <v>4.542</v>
      </c>
      <c r="L61" s="141">
        <v>8.710999999999999</v>
      </c>
      <c r="M61" s="140">
        <f t="shared" si="17"/>
        <v>14.634999999999998</v>
      </c>
      <c r="N61" s="146">
        <f t="shared" si="18"/>
        <v>0.6790570550051249</v>
      </c>
      <c r="O61" s="145">
        <v>24.758000000000006</v>
      </c>
      <c r="P61" s="141">
        <v>53.58699999999998</v>
      </c>
      <c r="Q61" s="142">
        <v>82.353</v>
      </c>
      <c r="R61" s="141">
        <v>79.053</v>
      </c>
      <c r="S61" s="140">
        <f t="shared" si="19"/>
        <v>239.75099999999998</v>
      </c>
      <c r="T61" s="144">
        <f t="shared" si="5"/>
        <v>0.0008444981035381564</v>
      </c>
      <c r="U61" s="143">
        <v>10.456000000000001</v>
      </c>
      <c r="V61" s="141">
        <v>22.167</v>
      </c>
      <c r="W61" s="142">
        <v>86.39400000000002</v>
      </c>
      <c r="X61" s="141">
        <v>115.57300000000006</v>
      </c>
      <c r="Y61" s="140">
        <f t="shared" si="20"/>
        <v>234.5900000000001</v>
      </c>
      <c r="Z61" s="139">
        <f t="shared" si="21"/>
        <v>0.022000085255125423</v>
      </c>
    </row>
    <row r="62" spans="1:26" ht="18.75" customHeight="1">
      <c r="A62" s="147" t="s">
        <v>170</v>
      </c>
      <c r="B62" s="374" t="s">
        <v>419</v>
      </c>
      <c r="C62" s="145">
        <v>5.58</v>
      </c>
      <c r="D62" s="141">
        <v>12.062</v>
      </c>
      <c r="E62" s="142">
        <v>4.287</v>
      </c>
      <c r="F62" s="141">
        <v>2.211</v>
      </c>
      <c r="G62" s="140">
        <f t="shared" si="16"/>
        <v>24.139999999999997</v>
      </c>
      <c r="H62" s="144">
        <f t="shared" si="1"/>
        <v>0.0008828984113826746</v>
      </c>
      <c r="I62" s="143">
        <v>7.481999999999999</v>
      </c>
      <c r="J62" s="141">
        <v>31.723</v>
      </c>
      <c r="K62" s="142">
        <v>0.7</v>
      </c>
      <c r="L62" s="141">
        <v>1.06</v>
      </c>
      <c r="M62" s="140">
        <f t="shared" si="17"/>
        <v>40.965</v>
      </c>
      <c r="N62" s="146" t="s">
        <v>50</v>
      </c>
      <c r="O62" s="145">
        <v>66.271</v>
      </c>
      <c r="P62" s="141">
        <v>189.83</v>
      </c>
      <c r="Q62" s="142">
        <v>9.558</v>
      </c>
      <c r="R62" s="141">
        <v>8.516</v>
      </c>
      <c r="S62" s="140">
        <f t="shared" si="19"/>
        <v>274.175</v>
      </c>
      <c r="T62" s="144">
        <f t="shared" si="5"/>
        <v>0.0009657530835640896</v>
      </c>
      <c r="U62" s="143">
        <v>105.41</v>
      </c>
      <c r="V62" s="141">
        <v>342.9629999999998</v>
      </c>
      <c r="W62" s="142">
        <v>4.166</v>
      </c>
      <c r="X62" s="141">
        <v>10.021999999999998</v>
      </c>
      <c r="Y62" s="140">
        <f t="shared" si="20"/>
        <v>462.5609999999998</v>
      </c>
      <c r="Z62" s="139">
        <f t="shared" si="21"/>
        <v>-0.4072673658176973</v>
      </c>
    </row>
    <row r="63" spans="1:26" ht="18.75" customHeight="1">
      <c r="A63" s="147" t="s">
        <v>464</v>
      </c>
      <c r="B63" s="374" t="s">
        <v>465</v>
      </c>
      <c r="C63" s="145">
        <v>6</v>
      </c>
      <c r="D63" s="141">
        <v>16.8</v>
      </c>
      <c r="E63" s="142">
        <v>0.25</v>
      </c>
      <c r="F63" s="141">
        <v>0.66</v>
      </c>
      <c r="G63" s="140">
        <f t="shared" si="16"/>
        <v>23.71</v>
      </c>
      <c r="H63" s="144">
        <f t="shared" si="1"/>
        <v>0.0008671715548418897</v>
      </c>
      <c r="I63" s="143">
        <v>10</v>
      </c>
      <c r="J63" s="141">
        <v>23.400000000000002</v>
      </c>
      <c r="K63" s="142"/>
      <c r="L63" s="141"/>
      <c r="M63" s="140">
        <f t="shared" si="17"/>
        <v>33.400000000000006</v>
      </c>
      <c r="N63" s="146">
        <f t="shared" si="18"/>
        <v>-0.290119760479042</v>
      </c>
      <c r="O63" s="145">
        <v>76.2</v>
      </c>
      <c r="P63" s="141">
        <v>253.66000000000005</v>
      </c>
      <c r="Q63" s="142">
        <v>0.8</v>
      </c>
      <c r="R63" s="141">
        <v>1.46</v>
      </c>
      <c r="S63" s="140">
        <f t="shared" si="19"/>
        <v>332.12000000000006</v>
      </c>
      <c r="T63" s="144">
        <f t="shared" si="5"/>
        <v>0.0011698583536548025</v>
      </c>
      <c r="U63" s="143">
        <v>54.8</v>
      </c>
      <c r="V63" s="141">
        <v>145</v>
      </c>
      <c r="W63" s="142"/>
      <c r="X63" s="141"/>
      <c r="Y63" s="140">
        <f t="shared" si="20"/>
        <v>199.8</v>
      </c>
      <c r="Z63" s="139">
        <f t="shared" si="21"/>
        <v>0.6622622622622625</v>
      </c>
    </row>
    <row r="64" spans="1:26" ht="18.75" customHeight="1">
      <c r="A64" s="147" t="s">
        <v>455</v>
      </c>
      <c r="B64" s="374" t="s">
        <v>466</v>
      </c>
      <c r="C64" s="145">
        <v>5</v>
      </c>
      <c r="D64" s="141">
        <v>16.8</v>
      </c>
      <c r="E64" s="142">
        <v>0</v>
      </c>
      <c r="F64" s="141">
        <v>0</v>
      </c>
      <c r="G64" s="140">
        <f t="shared" si="16"/>
        <v>21.8</v>
      </c>
      <c r="H64" s="144">
        <f t="shared" si="1"/>
        <v>0.0007973150525328213</v>
      </c>
      <c r="I64" s="143">
        <v>3</v>
      </c>
      <c r="J64" s="141">
        <v>14</v>
      </c>
      <c r="K64" s="142"/>
      <c r="L64" s="141"/>
      <c r="M64" s="140">
        <f t="shared" si="17"/>
        <v>17</v>
      </c>
      <c r="N64" s="146">
        <f t="shared" si="18"/>
        <v>0.2823529411764707</v>
      </c>
      <c r="O64" s="145">
        <v>55</v>
      </c>
      <c r="P64" s="141">
        <v>171.2</v>
      </c>
      <c r="Q64" s="142"/>
      <c r="R64" s="141"/>
      <c r="S64" s="140">
        <f t="shared" si="19"/>
        <v>226.2</v>
      </c>
      <c r="T64" s="144">
        <f t="shared" si="5"/>
        <v>0.0007967661074211619</v>
      </c>
      <c r="U64" s="143">
        <v>52</v>
      </c>
      <c r="V64" s="141">
        <v>143.2</v>
      </c>
      <c r="W64" s="142"/>
      <c r="X64" s="141"/>
      <c r="Y64" s="140">
        <f t="shared" si="20"/>
        <v>195.2</v>
      </c>
      <c r="Z64" s="139">
        <f t="shared" si="21"/>
        <v>0.15881147540983598</v>
      </c>
    </row>
    <row r="65" spans="1:26" ht="18.75" customHeight="1">
      <c r="A65" s="147" t="s">
        <v>183</v>
      </c>
      <c r="B65" s="374" t="s">
        <v>432</v>
      </c>
      <c r="C65" s="145">
        <v>4.081</v>
      </c>
      <c r="D65" s="141">
        <v>4.486</v>
      </c>
      <c r="E65" s="142">
        <v>6.641</v>
      </c>
      <c r="F65" s="141">
        <v>6.58</v>
      </c>
      <c r="G65" s="140">
        <f t="shared" si="16"/>
        <v>21.788</v>
      </c>
      <c r="H65" s="144">
        <f t="shared" si="1"/>
        <v>0.0007968761635130785</v>
      </c>
      <c r="I65" s="143">
        <v>3.3800000000000003</v>
      </c>
      <c r="J65" s="141">
        <v>6.84</v>
      </c>
      <c r="K65" s="142">
        <v>3.2730000000000006</v>
      </c>
      <c r="L65" s="141">
        <v>1.648</v>
      </c>
      <c r="M65" s="140">
        <f t="shared" si="17"/>
        <v>15.141000000000002</v>
      </c>
      <c r="N65" s="146">
        <f t="shared" si="18"/>
        <v>0.4390066706294167</v>
      </c>
      <c r="O65" s="145">
        <v>17.919999999999995</v>
      </c>
      <c r="P65" s="141">
        <v>33.801</v>
      </c>
      <c r="Q65" s="142">
        <v>83.74599999999998</v>
      </c>
      <c r="R65" s="141">
        <v>76.18599999999998</v>
      </c>
      <c r="S65" s="140">
        <f t="shared" si="19"/>
        <v>211.65299999999996</v>
      </c>
      <c r="T65" s="144">
        <f t="shared" si="5"/>
        <v>0.0007455258043059733</v>
      </c>
      <c r="U65" s="143">
        <v>41.002</v>
      </c>
      <c r="V65" s="141">
        <v>63.40000000000001</v>
      </c>
      <c r="W65" s="142">
        <v>10.055999999999996</v>
      </c>
      <c r="X65" s="141">
        <v>13.635000000000002</v>
      </c>
      <c r="Y65" s="140">
        <f t="shared" si="20"/>
        <v>128.09300000000002</v>
      </c>
      <c r="Z65" s="139">
        <f t="shared" si="21"/>
        <v>0.652338535282958</v>
      </c>
    </row>
    <row r="66" spans="1:26" ht="18.75" customHeight="1">
      <c r="A66" s="147" t="s">
        <v>181</v>
      </c>
      <c r="B66" s="374" t="s">
        <v>430</v>
      </c>
      <c r="C66" s="145">
        <v>1.201</v>
      </c>
      <c r="D66" s="141">
        <v>2.0500000000000003</v>
      </c>
      <c r="E66" s="142">
        <v>7.096</v>
      </c>
      <c r="F66" s="141">
        <v>10.357999999999999</v>
      </c>
      <c r="G66" s="140">
        <f t="shared" si="16"/>
        <v>20.705</v>
      </c>
      <c r="H66" s="144">
        <f t="shared" si="1"/>
        <v>0.0007572664294812874</v>
      </c>
      <c r="I66" s="143">
        <v>2.313</v>
      </c>
      <c r="J66" s="141">
        <v>5.08</v>
      </c>
      <c r="K66" s="142">
        <v>3.795</v>
      </c>
      <c r="L66" s="141">
        <v>3.635</v>
      </c>
      <c r="M66" s="140">
        <f t="shared" si="17"/>
        <v>14.823</v>
      </c>
      <c r="N66" s="146">
        <f t="shared" si="18"/>
        <v>0.3968157592929904</v>
      </c>
      <c r="O66" s="145">
        <v>21.269000000000005</v>
      </c>
      <c r="P66" s="141">
        <v>51.512000000000015</v>
      </c>
      <c r="Q66" s="142">
        <v>52.52199999999999</v>
      </c>
      <c r="R66" s="141">
        <v>77.61499999999998</v>
      </c>
      <c r="S66" s="140">
        <f t="shared" si="19"/>
        <v>202.918</v>
      </c>
      <c r="T66" s="144">
        <f t="shared" si="5"/>
        <v>0.0007147576701400855</v>
      </c>
      <c r="U66" s="143">
        <v>25.126999999999985</v>
      </c>
      <c r="V66" s="141">
        <v>53.518</v>
      </c>
      <c r="W66" s="142">
        <v>78.51999999999998</v>
      </c>
      <c r="X66" s="141">
        <v>90.89100000000002</v>
      </c>
      <c r="Y66" s="140">
        <f t="shared" si="20"/>
        <v>248.05599999999998</v>
      </c>
      <c r="Z66" s="139">
        <f t="shared" si="21"/>
        <v>-0.1819669751991485</v>
      </c>
    </row>
    <row r="67" spans="1:26" ht="18.75" customHeight="1">
      <c r="A67" s="147" t="s">
        <v>171</v>
      </c>
      <c r="B67" s="374" t="s">
        <v>467</v>
      </c>
      <c r="C67" s="145">
        <v>0</v>
      </c>
      <c r="D67" s="141">
        <v>0</v>
      </c>
      <c r="E67" s="142">
        <v>10.5</v>
      </c>
      <c r="F67" s="141">
        <v>10</v>
      </c>
      <c r="G67" s="140">
        <f t="shared" si="16"/>
        <v>20.5</v>
      </c>
      <c r="H67" s="144">
        <f t="shared" si="1"/>
        <v>0.0007497687420606806</v>
      </c>
      <c r="I67" s="143"/>
      <c r="J67" s="141"/>
      <c r="K67" s="142"/>
      <c r="L67" s="141"/>
      <c r="M67" s="140">
        <f t="shared" si="17"/>
        <v>0</v>
      </c>
      <c r="N67" s="146" t="str">
        <f t="shared" si="18"/>
        <v>         /0</v>
      </c>
      <c r="O67" s="145"/>
      <c r="P67" s="141"/>
      <c r="Q67" s="142">
        <v>54.971000000000004</v>
      </c>
      <c r="R67" s="141">
        <v>49.089</v>
      </c>
      <c r="S67" s="140">
        <f t="shared" si="19"/>
        <v>104.06</v>
      </c>
      <c r="T67" s="144">
        <f t="shared" si="5"/>
        <v>0.00036654058858641073</v>
      </c>
      <c r="U67" s="143"/>
      <c r="V67" s="141"/>
      <c r="W67" s="142">
        <v>32.067</v>
      </c>
      <c r="X67" s="141">
        <v>9.02</v>
      </c>
      <c r="Y67" s="140">
        <f t="shared" si="20"/>
        <v>41.087</v>
      </c>
      <c r="Z67" s="139">
        <f t="shared" si="21"/>
        <v>1.53267456859834</v>
      </c>
    </row>
    <row r="68" spans="1:26" ht="18.75" customHeight="1" thickBot="1">
      <c r="A68" s="138" t="s">
        <v>56</v>
      </c>
      <c r="B68" s="375" t="s">
        <v>56</v>
      </c>
      <c r="C68" s="136">
        <v>37.178999999999995</v>
      </c>
      <c r="D68" s="132">
        <v>51.38800000000001</v>
      </c>
      <c r="E68" s="133">
        <v>154.66699999999997</v>
      </c>
      <c r="F68" s="132">
        <v>195.85100000000003</v>
      </c>
      <c r="G68" s="131">
        <f t="shared" si="16"/>
        <v>439.08500000000004</v>
      </c>
      <c r="H68" s="135">
        <f t="shared" si="1"/>
        <v>0.016059132102815316</v>
      </c>
      <c r="I68" s="134">
        <v>35.455999999999996</v>
      </c>
      <c r="J68" s="132">
        <v>74.23400000000001</v>
      </c>
      <c r="K68" s="133">
        <v>125.47400000000005</v>
      </c>
      <c r="L68" s="132">
        <v>160.129</v>
      </c>
      <c r="M68" s="131">
        <f t="shared" si="17"/>
        <v>395.293</v>
      </c>
      <c r="N68" s="137">
        <f t="shared" si="18"/>
        <v>0.11078364656090556</v>
      </c>
      <c r="O68" s="136">
        <v>387.67499999999995</v>
      </c>
      <c r="P68" s="132">
        <v>740.32</v>
      </c>
      <c r="Q68" s="133">
        <v>1667.825999999999</v>
      </c>
      <c r="R68" s="132">
        <v>2341.512000000002</v>
      </c>
      <c r="S68" s="131">
        <f t="shared" si="19"/>
        <v>5137.3330000000005</v>
      </c>
      <c r="T68" s="135">
        <f t="shared" si="5"/>
        <v>0.01809572421280407</v>
      </c>
      <c r="U68" s="134">
        <v>387.6840000000001</v>
      </c>
      <c r="V68" s="132">
        <v>828.19</v>
      </c>
      <c r="W68" s="133">
        <v>1615.6969999999988</v>
      </c>
      <c r="X68" s="132">
        <v>2315.658999999999</v>
      </c>
      <c r="Y68" s="131">
        <f t="shared" si="20"/>
        <v>5147.229999999998</v>
      </c>
      <c r="Z68" s="130">
        <f t="shared" si="21"/>
        <v>-0.001922781768057269</v>
      </c>
    </row>
    <row r="69" spans="1:2" ht="15.75" thickTop="1">
      <c r="A69" s="129" t="s">
        <v>43</v>
      </c>
      <c r="B69" s="129"/>
    </row>
    <row r="70" spans="1:2" ht="15">
      <c r="A70" s="129" t="s">
        <v>42</v>
      </c>
      <c r="B70" s="129"/>
    </row>
    <row r="71" spans="1:3" ht="15">
      <c r="A71" s="376" t="s">
        <v>125</v>
      </c>
      <c r="B71" s="377"/>
      <c r="C71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9:Z65536 N69:N65536 Z3 N3 N5:N8 Z5:Z8">
    <cfRule type="cellIs" priority="3" dxfId="91" operator="lessThan" stopIfTrue="1">
      <formula>0</formula>
    </cfRule>
  </conditionalFormatting>
  <conditionalFormatting sqref="Z9:Z68 N9:N68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.75" thickBot="1">
      <c r="A1" s="478" t="s">
        <v>28</v>
      </c>
      <c r="B1" s="474"/>
    </row>
    <row r="2" spans="25:26" ht="18">
      <c r="Y2" s="473"/>
      <c r="Z2" s="473"/>
    </row>
    <row r="3" ht="5.25" customHeight="1" thickBot="1"/>
    <row r="4" spans="1:26" ht="24" customHeight="1" thickTop="1">
      <c r="A4" s="586" t="s">
        <v>126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ht="21" customHeight="1" thickBot="1">
      <c r="A5" s="600" t="s">
        <v>45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</row>
    <row r="6" spans="1:26" s="174" customFormat="1" ht="19.5" customHeight="1" thickBot="1" thickTop="1">
      <c r="A6" s="672" t="s">
        <v>121</v>
      </c>
      <c r="B6" s="672" t="s">
        <v>122</v>
      </c>
      <c r="C6" s="604" t="s">
        <v>36</v>
      </c>
      <c r="D6" s="605"/>
      <c r="E6" s="605"/>
      <c r="F6" s="605"/>
      <c r="G6" s="605"/>
      <c r="H6" s="605"/>
      <c r="I6" s="605"/>
      <c r="J6" s="605"/>
      <c r="K6" s="606"/>
      <c r="L6" s="606"/>
      <c r="M6" s="606"/>
      <c r="N6" s="607"/>
      <c r="O6" s="608" t="s">
        <v>35</v>
      </c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7"/>
    </row>
    <row r="7" spans="1:26" s="173" customFormat="1" ht="26.25" customHeight="1" thickBot="1">
      <c r="A7" s="673"/>
      <c r="B7" s="673"/>
      <c r="C7" s="681" t="s">
        <v>204</v>
      </c>
      <c r="D7" s="682"/>
      <c r="E7" s="682"/>
      <c r="F7" s="682"/>
      <c r="G7" s="683"/>
      <c r="H7" s="593" t="s">
        <v>34</v>
      </c>
      <c r="I7" s="681" t="s">
        <v>205</v>
      </c>
      <c r="J7" s="682"/>
      <c r="K7" s="682"/>
      <c r="L7" s="682"/>
      <c r="M7" s="683"/>
      <c r="N7" s="593" t="s">
        <v>33</v>
      </c>
      <c r="O7" s="684" t="s">
        <v>206</v>
      </c>
      <c r="P7" s="682"/>
      <c r="Q7" s="682"/>
      <c r="R7" s="682"/>
      <c r="S7" s="683"/>
      <c r="T7" s="593" t="s">
        <v>34</v>
      </c>
      <c r="U7" s="684" t="s">
        <v>207</v>
      </c>
      <c r="V7" s="682"/>
      <c r="W7" s="682"/>
      <c r="X7" s="682"/>
      <c r="Y7" s="683"/>
      <c r="Z7" s="593" t="s">
        <v>33</v>
      </c>
    </row>
    <row r="8" spans="1:26" s="168" customFormat="1" ht="26.25" customHeight="1">
      <c r="A8" s="674"/>
      <c r="B8" s="674"/>
      <c r="C8" s="576" t="s">
        <v>22</v>
      </c>
      <c r="D8" s="577"/>
      <c r="E8" s="578" t="s">
        <v>21</v>
      </c>
      <c r="F8" s="579"/>
      <c r="G8" s="580" t="s">
        <v>17</v>
      </c>
      <c r="H8" s="594"/>
      <c r="I8" s="576" t="s">
        <v>22</v>
      </c>
      <c r="J8" s="577"/>
      <c r="K8" s="578" t="s">
        <v>21</v>
      </c>
      <c r="L8" s="579"/>
      <c r="M8" s="580" t="s">
        <v>17</v>
      </c>
      <c r="N8" s="594"/>
      <c r="O8" s="577" t="s">
        <v>22</v>
      </c>
      <c r="P8" s="577"/>
      <c r="Q8" s="582" t="s">
        <v>21</v>
      </c>
      <c r="R8" s="577"/>
      <c r="S8" s="580" t="s">
        <v>17</v>
      </c>
      <c r="T8" s="594"/>
      <c r="U8" s="583" t="s">
        <v>22</v>
      </c>
      <c r="V8" s="579"/>
      <c r="W8" s="578" t="s">
        <v>21</v>
      </c>
      <c r="X8" s="599"/>
      <c r="Y8" s="580" t="s">
        <v>17</v>
      </c>
      <c r="Z8" s="594"/>
    </row>
    <row r="9" spans="1:26" s="168" customFormat="1" ht="31.5" thickBot="1">
      <c r="A9" s="675"/>
      <c r="B9" s="675"/>
      <c r="C9" s="171" t="s">
        <v>19</v>
      </c>
      <c r="D9" s="169" t="s">
        <v>18</v>
      </c>
      <c r="E9" s="170" t="s">
        <v>19</v>
      </c>
      <c r="F9" s="169" t="s">
        <v>18</v>
      </c>
      <c r="G9" s="581"/>
      <c r="H9" s="595"/>
      <c r="I9" s="171" t="s">
        <v>19</v>
      </c>
      <c r="J9" s="169" t="s">
        <v>18</v>
      </c>
      <c r="K9" s="170" t="s">
        <v>19</v>
      </c>
      <c r="L9" s="169" t="s">
        <v>18</v>
      </c>
      <c r="M9" s="581"/>
      <c r="N9" s="595"/>
      <c r="O9" s="172" t="s">
        <v>19</v>
      </c>
      <c r="P9" s="169" t="s">
        <v>18</v>
      </c>
      <c r="Q9" s="170" t="s">
        <v>19</v>
      </c>
      <c r="R9" s="169" t="s">
        <v>18</v>
      </c>
      <c r="S9" s="581"/>
      <c r="T9" s="595"/>
      <c r="U9" s="171" t="s">
        <v>19</v>
      </c>
      <c r="V9" s="169" t="s">
        <v>18</v>
      </c>
      <c r="W9" s="170" t="s">
        <v>19</v>
      </c>
      <c r="X9" s="169" t="s">
        <v>18</v>
      </c>
      <c r="Y9" s="581"/>
      <c r="Z9" s="595"/>
    </row>
    <row r="10" spans="1:26" s="157" customFormat="1" ht="18" customHeight="1" thickBot="1" thickTop="1">
      <c r="A10" s="167" t="s">
        <v>24</v>
      </c>
      <c r="B10" s="372"/>
      <c r="C10" s="166">
        <f>SUM(C11:C21)</f>
        <v>350928</v>
      </c>
      <c r="D10" s="160">
        <f>SUM(D11:D21)</f>
        <v>395892</v>
      </c>
      <c r="E10" s="161">
        <f>SUM(E11:E21)</f>
        <v>4247</v>
      </c>
      <c r="F10" s="160">
        <f>SUM(F11:F21)</f>
        <v>3759</v>
      </c>
      <c r="G10" s="159">
        <f aca="true" t="shared" si="0" ref="G10:G18">SUM(C10:F10)</f>
        <v>754826</v>
      </c>
      <c r="H10" s="163">
        <f aca="true" t="shared" si="1" ref="H10:H21">G10/$G$10</f>
        <v>1</v>
      </c>
      <c r="I10" s="162">
        <f>SUM(I11:I21)</f>
        <v>301195</v>
      </c>
      <c r="J10" s="160">
        <f>SUM(J11:J21)</f>
        <v>357690</v>
      </c>
      <c r="K10" s="161">
        <f>SUM(K11:K21)</f>
        <v>2262</v>
      </c>
      <c r="L10" s="160">
        <f>SUM(L11:L21)</f>
        <v>1336</v>
      </c>
      <c r="M10" s="159">
        <f aca="true" t="shared" si="2" ref="M10:M21">SUM(I10:L10)</f>
        <v>662483</v>
      </c>
      <c r="N10" s="165">
        <f aca="true" t="shared" si="3" ref="N10:N18">IF(ISERROR(G10/M10-1),"         /0",(G10/M10-1))</f>
        <v>0.13938923715778362</v>
      </c>
      <c r="O10" s="164">
        <f>SUM(O11:O21)</f>
        <v>3881699</v>
      </c>
      <c r="P10" s="160">
        <f>SUM(P11:P21)</f>
        <v>3835798</v>
      </c>
      <c r="Q10" s="161">
        <f>SUM(Q11:Q21)</f>
        <v>32531</v>
      </c>
      <c r="R10" s="160">
        <f>SUM(R11:R21)</f>
        <v>29945</v>
      </c>
      <c r="S10" s="159">
        <f aca="true" t="shared" si="4" ref="S10:S18">SUM(O10:R10)</f>
        <v>7779973</v>
      </c>
      <c r="T10" s="163">
        <f aca="true" t="shared" si="5" ref="T10:T21">S10/$S$10</f>
        <v>1</v>
      </c>
      <c r="U10" s="162">
        <f>SUM(U11:U21)</f>
        <v>3483261</v>
      </c>
      <c r="V10" s="160">
        <f>SUM(V11:V21)</f>
        <v>3423865</v>
      </c>
      <c r="W10" s="161">
        <f>SUM(W11:W21)</f>
        <v>29287</v>
      </c>
      <c r="X10" s="160">
        <f>SUM(X11:X21)</f>
        <v>26909</v>
      </c>
      <c r="Y10" s="159">
        <f aca="true" t="shared" si="6" ref="Y10:Y18">SUM(U10:X10)</f>
        <v>6963322</v>
      </c>
      <c r="Z10" s="158">
        <f>IF(ISERROR(S10/Y10-1),"         /0",(S10/Y10-1))</f>
        <v>0.11727893669142397</v>
      </c>
    </row>
    <row r="11" spans="1:26" ht="21" customHeight="1" thickTop="1">
      <c r="A11" s="156" t="s">
        <v>148</v>
      </c>
      <c r="B11" s="373" t="s">
        <v>400</v>
      </c>
      <c r="C11" s="154">
        <v>236449</v>
      </c>
      <c r="D11" s="150">
        <v>245459</v>
      </c>
      <c r="E11" s="151">
        <v>2300</v>
      </c>
      <c r="F11" s="150">
        <v>1519</v>
      </c>
      <c r="G11" s="149">
        <f t="shared" si="0"/>
        <v>485727</v>
      </c>
      <c r="H11" s="153">
        <f t="shared" si="1"/>
        <v>0.6434953221007226</v>
      </c>
      <c r="I11" s="152">
        <v>209829</v>
      </c>
      <c r="J11" s="150">
        <v>225056</v>
      </c>
      <c r="K11" s="151">
        <v>913</v>
      </c>
      <c r="L11" s="150">
        <v>132</v>
      </c>
      <c r="M11" s="149">
        <f t="shared" si="2"/>
        <v>435930</v>
      </c>
      <c r="N11" s="155">
        <f t="shared" si="3"/>
        <v>0.11423164269492814</v>
      </c>
      <c r="O11" s="154">
        <v>2589346</v>
      </c>
      <c r="P11" s="150">
        <v>2551406</v>
      </c>
      <c r="Q11" s="151">
        <v>14566</v>
      </c>
      <c r="R11" s="150">
        <v>13843</v>
      </c>
      <c r="S11" s="149">
        <f t="shared" si="4"/>
        <v>5169161</v>
      </c>
      <c r="T11" s="153">
        <f t="shared" si="5"/>
        <v>0.664418886800764</v>
      </c>
      <c r="U11" s="152">
        <v>2301047</v>
      </c>
      <c r="V11" s="150">
        <v>2279429</v>
      </c>
      <c r="W11" s="151">
        <v>9708</v>
      </c>
      <c r="X11" s="150">
        <v>9619</v>
      </c>
      <c r="Y11" s="149">
        <f t="shared" si="6"/>
        <v>4599803</v>
      </c>
      <c r="Z11" s="148">
        <f aca="true" t="shared" si="7" ref="Z11:Z18">IF(ISERROR(S11/Y11-1),"         /0",IF(S11/Y11&gt;5,"  *  ",(S11/Y11-1)))</f>
        <v>0.12377877922163183</v>
      </c>
    </row>
    <row r="12" spans="1:26" ht="21" customHeight="1">
      <c r="A12" s="147" t="s">
        <v>149</v>
      </c>
      <c r="B12" s="374" t="s">
        <v>401</v>
      </c>
      <c r="C12" s="145">
        <v>44418</v>
      </c>
      <c r="D12" s="141">
        <v>52286</v>
      </c>
      <c r="E12" s="142">
        <v>473</v>
      </c>
      <c r="F12" s="141">
        <v>465</v>
      </c>
      <c r="G12" s="140">
        <f t="shared" si="0"/>
        <v>97642</v>
      </c>
      <c r="H12" s="144">
        <f t="shared" si="1"/>
        <v>0.12935696438649438</v>
      </c>
      <c r="I12" s="143">
        <v>34767</v>
      </c>
      <c r="J12" s="141">
        <v>44432</v>
      </c>
      <c r="K12" s="142">
        <v>62</v>
      </c>
      <c r="L12" s="141">
        <v>25</v>
      </c>
      <c r="M12" s="149">
        <f t="shared" si="2"/>
        <v>79286</v>
      </c>
      <c r="N12" s="146">
        <f t="shared" si="3"/>
        <v>0.2315162828242061</v>
      </c>
      <c r="O12" s="145">
        <v>456611</v>
      </c>
      <c r="P12" s="141">
        <v>450470</v>
      </c>
      <c r="Q12" s="142">
        <v>2366</v>
      </c>
      <c r="R12" s="141">
        <v>1865</v>
      </c>
      <c r="S12" s="140">
        <f t="shared" si="4"/>
        <v>911312</v>
      </c>
      <c r="T12" s="144">
        <f t="shared" si="5"/>
        <v>0.11713562502080663</v>
      </c>
      <c r="U12" s="143">
        <v>417500</v>
      </c>
      <c r="V12" s="141">
        <v>402218</v>
      </c>
      <c r="W12" s="142">
        <v>2107</v>
      </c>
      <c r="X12" s="141">
        <v>1745</v>
      </c>
      <c r="Y12" s="140">
        <f t="shared" si="6"/>
        <v>823570</v>
      </c>
      <c r="Z12" s="139">
        <f t="shared" si="7"/>
        <v>0.1065386063115461</v>
      </c>
    </row>
    <row r="13" spans="1:26" ht="21" customHeight="1">
      <c r="A13" s="147" t="s">
        <v>150</v>
      </c>
      <c r="B13" s="374" t="s">
        <v>402</v>
      </c>
      <c r="C13" s="145">
        <v>27799</v>
      </c>
      <c r="D13" s="141">
        <v>39901</v>
      </c>
      <c r="E13" s="142">
        <v>627</v>
      </c>
      <c r="F13" s="141">
        <v>636</v>
      </c>
      <c r="G13" s="140">
        <f t="shared" si="0"/>
        <v>68963</v>
      </c>
      <c r="H13" s="144">
        <f t="shared" si="1"/>
        <v>0.09136277764676892</v>
      </c>
      <c r="I13" s="143">
        <v>22902</v>
      </c>
      <c r="J13" s="141">
        <v>37754</v>
      </c>
      <c r="K13" s="142">
        <v>38</v>
      </c>
      <c r="L13" s="141">
        <v>98</v>
      </c>
      <c r="M13" s="149">
        <f t="shared" si="2"/>
        <v>60792</v>
      </c>
      <c r="N13" s="146">
        <f t="shared" si="3"/>
        <v>0.13440913278062894</v>
      </c>
      <c r="O13" s="145">
        <v>338314</v>
      </c>
      <c r="P13" s="141">
        <v>330859</v>
      </c>
      <c r="Q13" s="142">
        <v>1811</v>
      </c>
      <c r="R13" s="141">
        <v>1711</v>
      </c>
      <c r="S13" s="140">
        <f t="shared" si="4"/>
        <v>672695</v>
      </c>
      <c r="T13" s="144">
        <f t="shared" si="5"/>
        <v>0.08646495302747195</v>
      </c>
      <c r="U13" s="143">
        <v>311531</v>
      </c>
      <c r="V13" s="141">
        <v>293770</v>
      </c>
      <c r="W13" s="142">
        <v>345</v>
      </c>
      <c r="X13" s="141">
        <v>424</v>
      </c>
      <c r="Y13" s="140">
        <f t="shared" si="6"/>
        <v>606070</v>
      </c>
      <c r="Z13" s="139">
        <f t="shared" si="7"/>
        <v>0.10992954609203553</v>
      </c>
    </row>
    <row r="14" spans="1:26" ht="21" customHeight="1">
      <c r="A14" s="147" t="s">
        <v>151</v>
      </c>
      <c r="B14" s="374" t="s">
        <v>403</v>
      </c>
      <c r="C14" s="145">
        <v>13698</v>
      </c>
      <c r="D14" s="141">
        <v>18992</v>
      </c>
      <c r="E14" s="142">
        <v>135</v>
      </c>
      <c r="F14" s="141">
        <v>451</v>
      </c>
      <c r="G14" s="140">
        <f>SUM(C14:F14)</f>
        <v>33276</v>
      </c>
      <c r="H14" s="144">
        <f t="shared" si="1"/>
        <v>0.04408433201823996</v>
      </c>
      <c r="I14" s="143">
        <v>10082</v>
      </c>
      <c r="J14" s="141">
        <v>14556</v>
      </c>
      <c r="K14" s="142">
        <v>281</v>
      </c>
      <c r="L14" s="141">
        <v>244</v>
      </c>
      <c r="M14" s="149">
        <f>SUM(I14:L14)</f>
        <v>25163</v>
      </c>
      <c r="N14" s="146">
        <f>IF(ISERROR(G14/M14-1),"         /0",(G14/M14-1))</f>
        <v>0.3224178357111631</v>
      </c>
      <c r="O14" s="145">
        <v>165052</v>
      </c>
      <c r="P14" s="141">
        <v>174916</v>
      </c>
      <c r="Q14" s="142">
        <v>3532</v>
      </c>
      <c r="R14" s="141">
        <v>3096</v>
      </c>
      <c r="S14" s="140">
        <f>SUM(O14:R14)</f>
        <v>346596</v>
      </c>
      <c r="T14" s="144">
        <f t="shared" si="5"/>
        <v>0.04454976900305438</v>
      </c>
      <c r="U14" s="143">
        <v>143077</v>
      </c>
      <c r="V14" s="141">
        <v>150961</v>
      </c>
      <c r="W14" s="142">
        <v>5771</v>
      </c>
      <c r="X14" s="141">
        <v>4999</v>
      </c>
      <c r="Y14" s="140">
        <f>SUM(U14:X14)</f>
        <v>304808</v>
      </c>
      <c r="Z14" s="139">
        <f>IF(ISERROR(S14/Y14-1),"         /0",IF(S14/Y14&gt;5,"  *  ",(S14/Y14-1)))</f>
        <v>0.1370961392089447</v>
      </c>
    </row>
    <row r="15" spans="1:26" ht="21" customHeight="1">
      <c r="A15" s="147" t="s">
        <v>152</v>
      </c>
      <c r="B15" s="374" t="s">
        <v>404</v>
      </c>
      <c r="C15" s="145">
        <v>10297</v>
      </c>
      <c r="D15" s="141">
        <v>12648</v>
      </c>
      <c r="E15" s="142">
        <v>4</v>
      </c>
      <c r="F15" s="141">
        <v>0</v>
      </c>
      <c r="G15" s="140">
        <f t="shared" si="0"/>
        <v>22949</v>
      </c>
      <c r="H15" s="144">
        <f t="shared" si="1"/>
        <v>0.030403033281842438</v>
      </c>
      <c r="I15" s="143">
        <v>9094</v>
      </c>
      <c r="J15" s="141">
        <v>12139</v>
      </c>
      <c r="K15" s="142">
        <v>16</v>
      </c>
      <c r="L15" s="141"/>
      <c r="M15" s="149">
        <f t="shared" si="2"/>
        <v>21249</v>
      </c>
      <c r="N15" s="146">
        <f t="shared" si="3"/>
        <v>0.08000376488305339</v>
      </c>
      <c r="O15" s="145">
        <v>113371</v>
      </c>
      <c r="P15" s="141">
        <v>111892</v>
      </c>
      <c r="Q15" s="142">
        <v>338</v>
      </c>
      <c r="R15" s="141">
        <v>203</v>
      </c>
      <c r="S15" s="140">
        <f t="shared" si="4"/>
        <v>225804</v>
      </c>
      <c r="T15" s="144">
        <f t="shared" si="5"/>
        <v>0.02902375111070437</v>
      </c>
      <c r="U15" s="143">
        <v>107316</v>
      </c>
      <c r="V15" s="141">
        <v>105082</v>
      </c>
      <c r="W15" s="142">
        <v>356</v>
      </c>
      <c r="X15" s="141">
        <v>119</v>
      </c>
      <c r="Y15" s="140">
        <f t="shared" si="6"/>
        <v>212873</v>
      </c>
      <c r="Z15" s="139">
        <f t="shared" si="7"/>
        <v>0.060745139120508496</v>
      </c>
    </row>
    <row r="16" spans="1:26" ht="21" customHeight="1">
      <c r="A16" s="147" t="s">
        <v>155</v>
      </c>
      <c r="B16" s="374" t="s">
        <v>410</v>
      </c>
      <c r="C16" s="145">
        <v>5719</v>
      </c>
      <c r="D16" s="141">
        <v>9779</v>
      </c>
      <c r="E16" s="142">
        <v>9</v>
      </c>
      <c r="F16" s="141">
        <v>0</v>
      </c>
      <c r="G16" s="140">
        <f>SUM(C16:F16)</f>
        <v>15507</v>
      </c>
      <c r="H16" s="144">
        <f t="shared" si="1"/>
        <v>0.02054380744701428</v>
      </c>
      <c r="I16" s="143">
        <v>4386</v>
      </c>
      <c r="J16" s="141">
        <v>8975</v>
      </c>
      <c r="K16" s="142">
        <v>82</v>
      </c>
      <c r="L16" s="141">
        <v>2</v>
      </c>
      <c r="M16" s="140">
        <f t="shared" si="2"/>
        <v>13445</v>
      </c>
      <c r="N16" s="146">
        <f>IF(ISERROR(G16/M16-1),"         /0",(G16/M16-1))</f>
        <v>0.15336556340647078</v>
      </c>
      <c r="O16" s="145">
        <v>68037</v>
      </c>
      <c r="P16" s="141">
        <v>70787</v>
      </c>
      <c r="Q16" s="142">
        <v>197</v>
      </c>
      <c r="R16" s="141">
        <v>106</v>
      </c>
      <c r="S16" s="140">
        <f>SUM(O16:R16)</f>
        <v>139127</v>
      </c>
      <c r="T16" s="144">
        <f t="shared" si="5"/>
        <v>0.01788270987572836</v>
      </c>
      <c r="U16" s="143">
        <v>69685</v>
      </c>
      <c r="V16" s="141">
        <v>70438</v>
      </c>
      <c r="W16" s="142">
        <v>227</v>
      </c>
      <c r="X16" s="141">
        <v>24</v>
      </c>
      <c r="Y16" s="140">
        <f>SUM(U16:X16)</f>
        <v>140374</v>
      </c>
      <c r="Z16" s="139">
        <f>IF(ISERROR(S16/Y16-1),"         /0",IF(S16/Y16&gt;5,"  *  ",(S16/Y16-1)))</f>
        <v>-0.008883411457962342</v>
      </c>
    </row>
    <row r="17" spans="1:26" ht="21" customHeight="1">
      <c r="A17" s="147" t="s">
        <v>153</v>
      </c>
      <c r="B17" s="374" t="s">
        <v>406</v>
      </c>
      <c r="C17" s="145">
        <v>3678</v>
      </c>
      <c r="D17" s="141">
        <v>4731</v>
      </c>
      <c r="E17" s="142">
        <v>0</v>
      </c>
      <c r="F17" s="141">
        <v>0</v>
      </c>
      <c r="G17" s="140">
        <f t="shared" si="0"/>
        <v>8409</v>
      </c>
      <c r="H17" s="144">
        <f t="shared" si="1"/>
        <v>0.01114031578138538</v>
      </c>
      <c r="I17" s="143">
        <v>3063</v>
      </c>
      <c r="J17" s="141">
        <v>4053</v>
      </c>
      <c r="K17" s="142">
        <v>39</v>
      </c>
      <c r="L17" s="141">
        <v>8</v>
      </c>
      <c r="M17" s="140">
        <f t="shared" si="2"/>
        <v>7163</v>
      </c>
      <c r="N17" s="146">
        <f t="shared" si="3"/>
        <v>0.17394946251570564</v>
      </c>
      <c r="O17" s="145">
        <v>38252</v>
      </c>
      <c r="P17" s="141">
        <v>37513</v>
      </c>
      <c r="Q17" s="142">
        <v>128</v>
      </c>
      <c r="R17" s="141">
        <v>199</v>
      </c>
      <c r="S17" s="140">
        <f t="shared" si="4"/>
        <v>76092</v>
      </c>
      <c r="T17" s="144">
        <f t="shared" si="5"/>
        <v>0.009780496667533422</v>
      </c>
      <c r="U17" s="143">
        <v>33889</v>
      </c>
      <c r="V17" s="141">
        <v>32537</v>
      </c>
      <c r="W17" s="142">
        <v>142</v>
      </c>
      <c r="X17" s="141">
        <v>72</v>
      </c>
      <c r="Y17" s="140">
        <f t="shared" si="6"/>
        <v>66640</v>
      </c>
      <c r="Z17" s="139">
        <f t="shared" si="7"/>
        <v>0.1418367346938776</v>
      </c>
    </row>
    <row r="18" spans="1:26" ht="21" customHeight="1">
      <c r="A18" s="147" t="s">
        <v>154</v>
      </c>
      <c r="B18" s="374" t="s">
        <v>405</v>
      </c>
      <c r="C18" s="145">
        <v>2446</v>
      </c>
      <c r="D18" s="141">
        <v>2430</v>
      </c>
      <c r="E18" s="142">
        <v>656</v>
      </c>
      <c r="F18" s="141">
        <v>656</v>
      </c>
      <c r="G18" s="140">
        <f t="shared" si="0"/>
        <v>6188</v>
      </c>
      <c r="H18" s="144">
        <f t="shared" si="1"/>
        <v>0.008197915811061092</v>
      </c>
      <c r="I18" s="143">
        <v>1957</v>
      </c>
      <c r="J18" s="141">
        <v>2210</v>
      </c>
      <c r="K18" s="142">
        <v>757</v>
      </c>
      <c r="L18" s="141">
        <v>807</v>
      </c>
      <c r="M18" s="140">
        <f t="shared" si="2"/>
        <v>5731</v>
      </c>
      <c r="N18" s="146">
        <f t="shared" si="3"/>
        <v>0.07974175536555572</v>
      </c>
      <c r="O18" s="145">
        <v>38810</v>
      </c>
      <c r="P18" s="141">
        <v>34089</v>
      </c>
      <c r="Q18" s="142">
        <v>8610</v>
      </c>
      <c r="R18" s="141">
        <v>8194</v>
      </c>
      <c r="S18" s="140">
        <f t="shared" si="4"/>
        <v>89703</v>
      </c>
      <c r="T18" s="144">
        <f t="shared" si="5"/>
        <v>0.011529988600217507</v>
      </c>
      <c r="U18" s="143">
        <v>34637</v>
      </c>
      <c r="V18" s="141">
        <v>29583</v>
      </c>
      <c r="W18" s="142">
        <v>9441</v>
      </c>
      <c r="X18" s="141">
        <v>9368</v>
      </c>
      <c r="Y18" s="140">
        <f t="shared" si="6"/>
        <v>83029</v>
      </c>
      <c r="Z18" s="139">
        <f t="shared" si="7"/>
        <v>0.0803815534331378</v>
      </c>
    </row>
    <row r="19" spans="1:26" ht="21" customHeight="1">
      <c r="A19" s="147" t="s">
        <v>157</v>
      </c>
      <c r="B19" s="374" t="s">
        <v>415</v>
      </c>
      <c r="C19" s="145">
        <v>2236</v>
      </c>
      <c r="D19" s="141">
        <v>3612</v>
      </c>
      <c r="E19" s="142">
        <v>0</v>
      </c>
      <c r="F19" s="141">
        <v>0</v>
      </c>
      <c r="G19" s="140">
        <f>SUM(C19:F19)</f>
        <v>5848</v>
      </c>
      <c r="H19" s="144">
        <f t="shared" si="1"/>
        <v>0.0077474808763874055</v>
      </c>
      <c r="I19" s="143">
        <v>1729</v>
      </c>
      <c r="J19" s="141">
        <v>2922</v>
      </c>
      <c r="K19" s="142">
        <v>44</v>
      </c>
      <c r="L19" s="141"/>
      <c r="M19" s="149">
        <f t="shared" si="2"/>
        <v>4695</v>
      </c>
      <c r="N19" s="146">
        <f>IF(ISERROR(G19/M19-1),"         /0",(G19/M19-1))</f>
        <v>0.24558040468583608</v>
      </c>
      <c r="O19" s="145">
        <v>26491</v>
      </c>
      <c r="P19" s="141">
        <v>27110</v>
      </c>
      <c r="Q19" s="142">
        <v>10</v>
      </c>
      <c r="R19" s="141">
        <v>12</v>
      </c>
      <c r="S19" s="140">
        <f>SUM(O19:R19)</f>
        <v>53623</v>
      </c>
      <c r="T19" s="144">
        <f t="shared" si="5"/>
        <v>0.0068924403722223715</v>
      </c>
      <c r="U19" s="143">
        <v>24748</v>
      </c>
      <c r="V19" s="141">
        <v>23442</v>
      </c>
      <c r="W19" s="142">
        <v>104</v>
      </c>
      <c r="X19" s="141">
        <v>7</v>
      </c>
      <c r="Y19" s="140">
        <f>SUM(U19:X19)</f>
        <v>48301</v>
      </c>
      <c r="Z19" s="139">
        <f>IF(ISERROR(S19/Y19-1),"         /0",IF(S19/Y19&gt;5,"  *  ",(S19/Y19-1)))</f>
        <v>0.11018405416036936</v>
      </c>
    </row>
    <row r="20" spans="1:26" ht="21" customHeight="1">
      <c r="A20" s="147" t="s">
        <v>156</v>
      </c>
      <c r="B20" s="374" t="s">
        <v>409</v>
      </c>
      <c r="C20" s="145">
        <v>1517</v>
      </c>
      <c r="D20" s="141">
        <v>2015</v>
      </c>
      <c r="E20" s="142">
        <v>0</v>
      </c>
      <c r="F20" s="141">
        <v>0</v>
      </c>
      <c r="G20" s="140">
        <f>SUM(C20:F20)</f>
        <v>3532</v>
      </c>
      <c r="H20" s="144">
        <f t="shared" si="1"/>
        <v>0.004679224086080766</v>
      </c>
      <c r="I20" s="143">
        <v>1082</v>
      </c>
      <c r="J20" s="141">
        <v>1557</v>
      </c>
      <c r="K20" s="142"/>
      <c r="L20" s="141"/>
      <c r="M20" s="149">
        <f t="shared" si="2"/>
        <v>2639</v>
      </c>
      <c r="N20" s="146">
        <f>IF(ISERROR(G20/M20-1),"         /0",(G20/M20-1))</f>
        <v>0.3383857521788556</v>
      </c>
      <c r="O20" s="145">
        <v>15836</v>
      </c>
      <c r="P20" s="141">
        <v>16392</v>
      </c>
      <c r="Q20" s="142">
        <v>77</v>
      </c>
      <c r="R20" s="141">
        <v>66</v>
      </c>
      <c r="S20" s="140">
        <f>SUM(O20:R20)</f>
        <v>32371</v>
      </c>
      <c r="T20" s="144">
        <f t="shared" si="5"/>
        <v>0.004160811355000847</v>
      </c>
      <c r="U20" s="143">
        <v>9526</v>
      </c>
      <c r="V20" s="141">
        <v>9344</v>
      </c>
      <c r="W20" s="142">
        <v>41</v>
      </c>
      <c r="X20" s="141">
        <v>30</v>
      </c>
      <c r="Y20" s="140">
        <f>SUM(U20:X20)</f>
        <v>18941</v>
      </c>
      <c r="Z20" s="139">
        <f>IF(ISERROR(S20/Y20-1),"         /0",IF(S20/Y20&gt;5,"  *  ",(S20/Y20-1)))</f>
        <v>0.709043873079563</v>
      </c>
    </row>
    <row r="21" spans="1:26" ht="21" customHeight="1" thickBot="1">
      <c r="A21" s="138" t="s">
        <v>56</v>
      </c>
      <c r="B21" s="375"/>
      <c r="C21" s="136">
        <v>2671</v>
      </c>
      <c r="D21" s="132">
        <v>4039</v>
      </c>
      <c r="E21" s="133">
        <v>43</v>
      </c>
      <c r="F21" s="132">
        <v>32</v>
      </c>
      <c r="G21" s="131">
        <f>SUM(C21:F21)</f>
        <v>6785</v>
      </c>
      <c r="H21" s="135">
        <f t="shared" si="1"/>
        <v>0.00898882656400283</v>
      </c>
      <c r="I21" s="134">
        <v>2304</v>
      </c>
      <c r="J21" s="132">
        <v>4036</v>
      </c>
      <c r="K21" s="133">
        <v>30</v>
      </c>
      <c r="L21" s="132">
        <v>20</v>
      </c>
      <c r="M21" s="443">
        <f t="shared" si="2"/>
        <v>6390</v>
      </c>
      <c r="N21" s="137">
        <f>IF(ISERROR(G21/M21-1),"         /0",(G21/M21-1))</f>
        <v>0.06181533646322368</v>
      </c>
      <c r="O21" s="136">
        <v>31579</v>
      </c>
      <c r="P21" s="132">
        <v>30364</v>
      </c>
      <c r="Q21" s="133">
        <v>896</v>
      </c>
      <c r="R21" s="132">
        <v>650</v>
      </c>
      <c r="S21" s="131">
        <f>SUM(O21:R21)</f>
        <v>63489</v>
      </c>
      <c r="T21" s="135">
        <f t="shared" si="5"/>
        <v>0.008160568166496207</v>
      </c>
      <c r="U21" s="134">
        <v>30305</v>
      </c>
      <c r="V21" s="132">
        <v>27061</v>
      </c>
      <c r="W21" s="133">
        <v>1045</v>
      </c>
      <c r="X21" s="132">
        <v>502</v>
      </c>
      <c r="Y21" s="131">
        <f>SUM(U21:X21)</f>
        <v>58913</v>
      </c>
      <c r="Z21" s="130">
        <f>IF(ISERROR(S21/Y21-1),"         /0",IF(S21/Y21&gt;5,"  *  ",(S21/Y21-1)))</f>
        <v>0.07767385806188787</v>
      </c>
    </row>
    <row r="22" spans="1:2" ht="15.75" thickTop="1">
      <c r="A22" s="129" t="s">
        <v>43</v>
      </c>
      <c r="B22" s="129"/>
    </row>
    <row r="23" spans="1:2" ht="15">
      <c r="A23" s="129" t="s">
        <v>42</v>
      </c>
      <c r="B23" s="129"/>
    </row>
    <row r="24" spans="1:3" ht="15">
      <c r="A24" s="376" t="s">
        <v>123</v>
      </c>
      <c r="B24" s="377"/>
      <c r="C24" s="37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1" operator="lessThan" stopIfTrue="1">
      <formula>0</formula>
    </cfRule>
  </conditionalFormatting>
  <conditionalFormatting sqref="N10:N21 Z10:Z21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8:N9 Z8:Z9">
    <cfRule type="cellIs" priority="6" dxfId="91" operator="lessThan" stopIfTrue="1">
      <formula>0</formula>
    </cfRule>
  </conditionalFormatting>
  <conditionalFormatting sqref="H8:H9">
    <cfRule type="cellIs" priority="5" dxfId="91" operator="lessThan" stopIfTrue="1">
      <formula>0</formula>
    </cfRule>
  </conditionalFormatting>
  <conditionalFormatting sqref="T8:T9">
    <cfRule type="cellIs" priority="4" dxfId="91" operator="lessThan" stopIfTrue="1">
      <formula>0</formula>
    </cfRule>
  </conditionalFormatting>
  <conditionalFormatting sqref="N7 Z7">
    <cfRule type="cellIs" priority="3" dxfId="91" operator="lessThan" stopIfTrue="1">
      <formula>0</formula>
    </cfRule>
  </conditionalFormatting>
  <conditionalFormatting sqref="H7">
    <cfRule type="cellIs" priority="2" dxfId="91" operator="lessThan" stopIfTrue="1">
      <formula>0</formula>
    </cfRule>
  </conditionalFormatting>
  <conditionalFormatting sqref="T7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199</v>
      </c>
      <c r="B2" s="362"/>
      <c r="M2" s="519" t="s">
        <v>28</v>
      </c>
      <c r="N2" s="520"/>
    </row>
    <row r="3" spans="1:2" ht="25.5" thickTop="1">
      <c r="A3" s="363" t="s">
        <v>38</v>
      </c>
      <c r="B3" s="364"/>
    </row>
    <row r="9" spans="1:14" ht="26.25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133</v>
      </c>
    </row>
    <row r="12" ht="15">
      <c r="A12" s="379" t="s">
        <v>134</v>
      </c>
    </row>
    <row r="13" ht="15">
      <c r="A13" s="379" t="s">
        <v>135</v>
      </c>
    </row>
    <row r="15" ht="15">
      <c r="A15" s="379" t="s">
        <v>145</v>
      </c>
    </row>
    <row r="16" ht="15">
      <c r="A16" s="379" t="s">
        <v>146</v>
      </c>
    </row>
    <row r="17" ht="15">
      <c r="A17" s="379"/>
    </row>
    <row r="18" ht="15">
      <c r="A18" s="379" t="s">
        <v>147</v>
      </c>
    </row>
    <row r="19" ht="15">
      <c r="A19" s="379"/>
    </row>
    <row r="20" ht="15">
      <c r="A20" s="379"/>
    </row>
    <row r="21" ht="26.25">
      <c r="A21" s="380" t="s">
        <v>132</v>
      </c>
    </row>
    <row r="24" ht="22.5">
      <c r="A24" s="368" t="s">
        <v>111</v>
      </c>
    </row>
    <row r="26" ht="15.75">
      <c r="A26" s="367" t="s">
        <v>112</v>
      </c>
    </row>
    <row r="27" ht="15.75">
      <c r="A27" s="367"/>
    </row>
    <row r="28" ht="22.5">
      <c r="A28" s="368" t="s">
        <v>113</v>
      </c>
    </row>
    <row r="29" ht="15.75">
      <c r="A29" s="367" t="s">
        <v>114</v>
      </c>
    </row>
    <row r="30" ht="15.75">
      <c r="A30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84" t="s">
        <v>28</v>
      </c>
      <c r="Z1" s="585"/>
    </row>
    <row r="2" ht="5.25" customHeight="1" thickBot="1"/>
    <row r="3" spans="1:26" ht="24" customHeight="1" thickTop="1">
      <c r="A3" s="586" t="s">
        <v>127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8"/>
    </row>
    <row r="4" spans="1:26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</row>
    <row r="5" spans="1:26" s="174" customFormat="1" ht="19.5" customHeight="1" thickBot="1" thickTop="1">
      <c r="A5" s="672" t="s">
        <v>121</v>
      </c>
      <c r="B5" s="672" t="s">
        <v>122</v>
      </c>
      <c r="C5" s="688" t="s">
        <v>36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90"/>
      <c r="O5" s="691" t="s">
        <v>35</v>
      </c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90"/>
    </row>
    <row r="6" spans="1:26" s="173" customFormat="1" ht="26.25" customHeight="1" thickBot="1">
      <c r="A6" s="673"/>
      <c r="B6" s="673"/>
      <c r="C6" s="681" t="s">
        <v>204</v>
      </c>
      <c r="D6" s="682"/>
      <c r="E6" s="682"/>
      <c r="F6" s="682"/>
      <c r="G6" s="683"/>
      <c r="H6" s="692" t="s">
        <v>34</v>
      </c>
      <c r="I6" s="681" t="s">
        <v>205</v>
      </c>
      <c r="J6" s="682"/>
      <c r="K6" s="682"/>
      <c r="L6" s="682"/>
      <c r="M6" s="683"/>
      <c r="N6" s="692" t="s">
        <v>33</v>
      </c>
      <c r="O6" s="684" t="s">
        <v>206</v>
      </c>
      <c r="P6" s="682"/>
      <c r="Q6" s="682"/>
      <c r="R6" s="682"/>
      <c r="S6" s="683"/>
      <c r="T6" s="692" t="s">
        <v>34</v>
      </c>
      <c r="U6" s="684" t="s">
        <v>207</v>
      </c>
      <c r="V6" s="682"/>
      <c r="W6" s="682"/>
      <c r="X6" s="682"/>
      <c r="Y6" s="683"/>
      <c r="Z6" s="692" t="s">
        <v>33</v>
      </c>
    </row>
    <row r="7" spans="1:26" s="168" customFormat="1" ht="26.25" customHeight="1">
      <c r="A7" s="674"/>
      <c r="B7" s="674"/>
      <c r="C7" s="583" t="s">
        <v>22</v>
      </c>
      <c r="D7" s="599"/>
      <c r="E7" s="578" t="s">
        <v>21</v>
      </c>
      <c r="F7" s="599"/>
      <c r="G7" s="580" t="s">
        <v>17</v>
      </c>
      <c r="H7" s="594"/>
      <c r="I7" s="678" t="s">
        <v>22</v>
      </c>
      <c r="J7" s="599"/>
      <c r="K7" s="578" t="s">
        <v>21</v>
      </c>
      <c r="L7" s="599"/>
      <c r="M7" s="580" t="s">
        <v>17</v>
      </c>
      <c r="N7" s="594"/>
      <c r="O7" s="678" t="s">
        <v>22</v>
      </c>
      <c r="P7" s="599"/>
      <c r="Q7" s="578" t="s">
        <v>21</v>
      </c>
      <c r="R7" s="599"/>
      <c r="S7" s="580" t="s">
        <v>17</v>
      </c>
      <c r="T7" s="594"/>
      <c r="U7" s="678" t="s">
        <v>22</v>
      </c>
      <c r="V7" s="599"/>
      <c r="W7" s="578" t="s">
        <v>21</v>
      </c>
      <c r="X7" s="599"/>
      <c r="Y7" s="580" t="s">
        <v>17</v>
      </c>
      <c r="Z7" s="594"/>
    </row>
    <row r="8" spans="1:26" s="168" customFormat="1" ht="19.5" customHeight="1" thickBot="1">
      <c r="A8" s="675"/>
      <c r="B8" s="675"/>
      <c r="C8" s="171" t="s">
        <v>31</v>
      </c>
      <c r="D8" s="169" t="s">
        <v>30</v>
      </c>
      <c r="E8" s="170" t="s">
        <v>31</v>
      </c>
      <c r="F8" s="378" t="s">
        <v>30</v>
      </c>
      <c r="G8" s="694"/>
      <c r="H8" s="693"/>
      <c r="I8" s="171" t="s">
        <v>31</v>
      </c>
      <c r="J8" s="169" t="s">
        <v>30</v>
      </c>
      <c r="K8" s="170" t="s">
        <v>31</v>
      </c>
      <c r="L8" s="378" t="s">
        <v>30</v>
      </c>
      <c r="M8" s="694"/>
      <c r="N8" s="693"/>
      <c r="O8" s="171" t="s">
        <v>31</v>
      </c>
      <c r="P8" s="169" t="s">
        <v>30</v>
      </c>
      <c r="Q8" s="170" t="s">
        <v>31</v>
      </c>
      <c r="R8" s="378" t="s">
        <v>30</v>
      </c>
      <c r="S8" s="694"/>
      <c r="T8" s="693"/>
      <c r="U8" s="171" t="s">
        <v>31</v>
      </c>
      <c r="V8" s="169" t="s">
        <v>30</v>
      </c>
      <c r="W8" s="170" t="s">
        <v>31</v>
      </c>
      <c r="X8" s="378" t="s">
        <v>30</v>
      </c>
      <c r="Y8" s="694"/>
      <c r="Z8" s="693"/>
    </row>
    <row r="9" spans="1:26" s="157" customFormat="1" ht="18" customHeight="1" thickBot="1" thickTop="1">
      <c r="A9" s="167" t="s">
        <v>24</v>
      </c>
      <c r="B9" s="372"/>
      <c r="C9" s="166">
        <f>SUM(C10:C14)</f>
        <v>26428.444</v>
      </c>
      <c r="D9" s="160">
        <f>SUM(D10:D14)</f>
        <v>20319.513</v>
      </c>
      <c r="E9" s="161">
        <f>SUM(E10:E14)</f>
        <v>2167.152</v>
      </c>
      <c r="F9" s="160">
        <f>SUM(F10:F14)</f>
        <v>1745.642</v>
      </c>
      <c r="G9" s="159">
        <f aca="true" t="shared" si="0" ref="G9:G14">SUM(C9:F9)</f>
        <v>50660.751</v>
      </c>
      <c r="H9" s="163">
        <f aca="true" t="shared" si="1" ref="H9:H14">G9/$G$9</f>
        <v>1</v>
      </c>
      <c r="I9" s="162">
        <f>SUM(I10:I14)</f>
        <v>23630.953</v>
      </c>
      <c r="J9" s="160">
        <f>SUM(J10:J14)</f>
        <v>19559.736000000004</v>
      </c>
      <c r="K9" s="161">
        <f>SUM(K10:K14)</f>
        <v>2184.18</v>
      </c>
      <c r="L9" s="160">
        <f>SUM(L10:L14)</f>
        <v>1650.5690000000004</v>
      </c>
      <c r="M9" s="159">
        <f aca="true" t="shared" si="2" ref="M9:M14">SUM(I9:L9)</f>
        <v>47025.43800000001</v>
      </c>
      <c r="N9" s="165">
        <f aca="true" t="shared" si="3" ref="N9:N14">IF(ISERROR(G9/M9-1),"         /0",(G9/M9-1))</f>
        <v>0.07730524487618773</v>
      </c>
      <c r="O9" s="164">
        <f>SUM(O10:O14)</f>
        <v>309957.29000000004</v>
      </c>
      <c r="P9" s="160">
        <f>SUM(P10:P14)</f>
        <v>208591.1619999999</v>
      </c>
      <c r="Q9" s="161">
        <f>SUM(Q10:Q14)</f>
        <v>30695.646</v>
      </c>
      <c r="R9" s="160">
        <f>SUM(R10:R14)</f>
        <v>21815.262000000002</v>
      </c>
      <c r="S9" s="159">
        <f aca="true" t="shared" si="4" ref="S9:S14">SUM(O9:R9)</f>
        <v>571059.3599999999</v>
      </c>
      <c r="T9" s="163">
        <f aca="true" t="shared" si="5" ref="T9:T14">S9/$S$9</f>
        <v>1</v>
      </c>
      <c r="U9" s="162">
        <f>SUM(U10:U14)</f>
        <v>283689.2</v>
      </c>
      <c r="V9" s="160">
        <f>SUM(V10:V14)</f>
        <v>192881.67</v>
      </c>
      <c r="W9" s="161">
        <f>SUM(W10:W14)</f>
        <v>42515.892</v>
      </c>
      <c r="X9" s="160">
        <f>SUM(X10:X14)</f>
        <v>27682.483000000004</v>
      </c>
      <c r="Y9" s="159">
        <f aca="true" t="shared" si="6" ref="Y9:Y14">SUM(U9:X9)</f>
        <v>546769.245</v>
      </c>
      <c r="Z9" s="158">
        <f>IF(ISERROR(S9/Y9-1),"         /0",(S9/Y9-1))</f>
        <v>0.04442480117915171</v>
      </c>
    </row>
    <row r="10" spans="1:26" ht="21.75" customHeight="1" thickTop="1">
      <c r="A10" s="156" t="s">
        <v>148</v>
      </c>
      <c r="B10" s="373" t="s">
        <v>400</v>
      </c>
      <c r="C10" s="154">
        <v>21799.644</v>
      </c>
      <c r="D10" s="150">
        <v>17688.477</v>
      </c>
      <c r="E10" s="151">
        <v>1808.64</v>
      </c>
      <c r="F10" s="150">
        <v>1503.264</v>
      </c>
      <c r="G10" s="149">
        <f t="shared" si="0"/>
        <v>42800.025</v>
      </c>
      <c r="H10" s="153">
        <f t="shared" si="1"/>
        <v>0.8448359756846084</v>
      </c>
      <c r="I10" s="152">
        <v>20067.756</v>
      </c>
      <c r="J10" s="150">
        <v>16778.239</v>
      </c>
      <c r="K10" s="151">
        <v>1132.0770000000002</v>
      </c>
      <c r="L10" s="150">
        <v>1361.4180000000003</v>
      </c>
      <c r="M10" s="149">
        <f t="shared" si="2"/>
        <v>39339.49</v>
      </c>
      <c r="N10" s="155">
        <f t="shared" si="3"/>
        <v>0.08796593448466172</v>
      </c>
      <c r="O10" s="154">
        <v>254597.35200000007</v>
      </c>
      <c r="P10" s="150">
        <v>179135.95899999992</v>
      </c>
      <c r="Q10" s="151">
        <v>23170.044</v>
      </c>
      <c r="R10" s="150">
        <v>19552.355000000003</v>
      </c>
      <c r="S10" s="149">
        <f t="shared" si="4"/>
        <v>476455.70999999996</v>
      </c>
      <c r="T10" s="153">
        <f t="shared" si="5"/>
        <v>0.8343365740472235</v>
      </c>
      <c r="U10" s="152">
        <v>231443.44099999996</v>
      </c>
      <c r="V10" s="150">
        <v>163513.456</v>
      </c>
      <c r="W10" s="151">
        <v>33383.18</v>
      </c>
      <c r="X10" s="150">
        <v>25421.140000000003</v>
      </c>
      <c r="Y10" s="149">
        <f t="shared" si="6"/>
        <v>453761.217</v>
      </c>
      <c r="Z10" s="148">
        <f>IF(ISERROR(S10/Y10-1),"         /0",IF(S10/Y10&gt;5,"  *  ",(S10/Y10-1)))</f>
        <v>0.05001417518676998</v>
      </c>
    </row>
    <row r="11" spans="1:26" ht="21.75" customHeight="1">
      <c r="A11" s="156" t="s">
        <v>149</v>
      </c>
      <c r="B11" s="373" t="s">
        <v>401</v>
      </c>
      <c r="C11" s="154">
        <v>4357.429</v>
      </c>
      <c r="D11" s="150">
        <v>1307.4309999999998</v>
      </c>
      <c r="E11" s="151">
        <v>286.368</v>
      </c>
      <c r="F11" s="150">
        <v>197.602</v>
      </c>
      <c r="G11" s="149">
        <f>SUM(C11:F11)</f>
        <v>6148.83</v>
      </c>
      <c r="H11" s="153">
        <f>G11/$G$9</f>
        <v>0.12137265789841924</v>
      </c>
      <c r="I11" s="152">
        <v>3093.18</v>
      </c>
      <c r="J11" s="150">
        <v>1367.5439999999999</v>
      </c>
      <c r="K11" s="151">
        <v>1051.767</v>
      </c>
      <c r="L11" s="150">
        <v>287.411</v>
      </c>
      <c r="M11" s="149">
        <f>SUM(I11:L11)</f>
        <v>5799.902</v>
      </c>
      <c r="N11" s="155">
        <f t="shared" si="3"/>
        <v>0.060161016513727184</v>
      </c>
      <c r="O11" s="154">
        <v>51608.695</v>
      </c>
      <c r="P11" s="150">
        <v>14796.207999999993</v>
      </c>
      <c r="Q11" s="151">
        <v>7046.263000000001</v>
      </c>
      <c r="R11" s="150">
        <v>1917.249000000001</v>
      </c>
      <c r="S11" s="149">
        <f>SUM(O11:R11)</f>
        <v>75368.415</v>
      </c>
      <c r="T11" s="153">
        <f>S11/$S$9</f>
        <v>0.13198000116835493</v>
      </c>
      <c r="U11" s="152">
        <v>47474.995</v>
      </c>
      <c r="V11" s="150">
        <v>14711.365000000005</v>
      </c>
      <c r="W11" s="151">
        <v>9052.912</v>
      </c>
      <c r="X11" s="150">
        <v>2091.0150000000003</v>
      </c>
      <c r="Y11" s="149">
        <f>SUM(U11:X11)</f>
        <v>73330.28700000001</v>
      </c>
      <c r="Z11" s="148">
        <f>IF(ISERROR(S11/Y11-1),"         /0",IF(S11/Y11&gt;5,"  *  ",(S11/Y11-1)))</f>
        <v>0.027793809125552515</v>
      </c>
    </row>
    <row r="12" spans="1:26" ht="21.75" customHeight="1">
      <c r="A12" s="147" t="s">
        <v>150</v>
      </c>
      <c r="B12" s="374" t="s">
        <v>402</v>
      </c>
      <c r="C12" s="145">
        <v>198.57399999999998</v>
      </c>
      <c r="D12" s="141">
        <v>819.21</v>
      </c>
      <c r="E12" s="142">
        <v>3.2</v>
      </c>
      <c r="F12" s="141">
        <v>0</v>
      </c>
      <c r="G12" s="140">
        <f>SUM(C12:F12)</f>
        <v>1020.984</v>
      </c>
      <c r="H12" s="144">
        <f>G12/$G$9</f>
        <v>0.02015335303655487</v>
      </c>
      <c r="I12" s="143">
        <v>246.314</v>
      </c>
      <c r="J12" s="141">
        <v>661.07</v>
      </c>
      <c r="K12" s="142">
        <v>0</v>
      </c>
      <c r="L12" s="141">
        <v>0</v>
      </c>
      <c r="M12" s="140">
        <f>SUM(I12:L12)</f>
        <v>907.384</v>
      </c>
      <c r="N12" s="146">
        <f t="shared" si="3"/>
        <v>0.12519506625640298</v>
      </c>
      <c r="O12" s="145">
        <v>2451.163999999998</v>
      </c>
      <c r="P12" s="141">
        <v>7537.384000000004</v>
      </c>
      <c r="Q12" s="142">
        <v>23.805</v>
      </c>
      <c r="R12" s="141">
        <v>62.381</v>
      </c>
      <c r="S12" s="140">
        <f>SUM(O12:R12)</f>
        <v>10074.734000000002</v>
      </c>
      <c r="T12" s="144">
        <f>S12/$S$9</f>
        <v>0.017642183467582083</v>
      </c>
      <c r="U12" s="143">
        <v>3383.7709999999997</v>
      </c>
      <c r="V12" s="141">
        <v>8084.420000000001</v>
      </c>
      <c r="W12" s="142">
        <v>3.496</v>
      </c>
      <c r="X12" s="141">
        <v>0.01</v>
      </c>
      <c r="Y12" s="140">
        <f>SUM(U12:X12)</f>
        <v>11471.697</v>
      </c>
      <c r="Z12" s="139">
        <f>IF(ISERROR(S12/Y12-1),"         /0",IF(S12/Y12&gt;5,"  *  ",(S12/Y12-1)))</f>
        <v>-0.12177474701432556</v>
      </c>
    </row>
    <row r="13" spans="1:26" ht="21.75" customHeight="1">
      <c r="A13" s="156" t="s">
        <v>152</v>
      </c>
      <c r="B13" s="373" t="s">
        <v>404</v>
      </c>
      <c r="C13" s="154">
        <v>50.333000000000006</v>
      </c>
      <c r="D13" s="150">
        <v>448.553</v>
      </c>
      <c r="E13" s="151">
        <v>0.2</v>
      </c>
      <c r="F13" s="150">
        <v>0</v>
      </c>
      <c r="G13" s="149">
        <f>SUM(C13:F13)</f>
        <v>499.086</v>
      </c>
      <c r="H13" s="153">
        <f>G13/$G$9</f>
        <v>0.009851531810098908</v>
      </c>
      <c r="I13" s="152">
        <v>205.024</v>
      </c>
      <c r="J13" s="150">
        <v>720.002</v>
      </c>
      <c r="K13" s="151">
        <v>0</v>
      </c>
      <c r="L13" s="150"/>
      <c r="M13" s="149">
        <f>SUM(I13:L13)</f>
        <v>925.026</v>
      </c>
      <c r="N13" s="155">
        <f t="shared" si="3"/>
        <v>-0.46046273293939843</v>
      </c>
      <c r="O13" s="154">
        <v>858.17</v>
      </c>
      <c r="P13" s="150">
        <v>6767.3690000000015</v>
      </c>
      <c r="Q13" s="151">
        <v>1.036</v>
      </c>
      <c r="R13" s="150">
        <v>0.759</v>
      </c>
      <c r="S13" s="149">
        <f>SUM(O13:R13)</f>
        <v>7627.334000000002</v>
      </c>
      <c r="T13" s="153">
        <f>S13/$S$9</f>
        <v>0.013356464378764412</v>
      </c>
      <c r="U13" s="152">
        <v>1106.5769999999998</v>
      </c>
      <c r="V13" s="150">
        <v>6130.894999999999</v>
      </c>
      <c r="W13" s="151">
        <v>1.09</v>
      </c>
      <c r="X13" s="150">
        <v>71.722</v>
      </c>
      <c r="Y13" s="149">
        <f>SUM(U13:X13)</f>
        <v>7310.283999999998</v>
      </c>
      <c r="Z13" s="148">
        <f>IF(ISERROR(S13/Y13-1),"         /0",IF(S13/Y13&gt;5,"  *  ",(S13/Y13-1)))</f>
        <v>0.043370408044339115</v>
      </c>
    </row>
    <row r="14" spans="1:26" ht="21.75" customHeight="1" thickBot="1">
      <c r="A14" s="138" t="s">
        <v>56</v>
      </c>
      <c r="B14" s="375"/>
      <c r="C14" s="136">
        <v>22.464</v>
      </c>
      <c r="D14" s="132">
        <v>55.84199999999999</v>
      </c>
      <c r="E14" s="133">
        <v>68.74399999999997</v>
      </c>
      <c r="F14" s="132">
        <v>44.776</v>
      </c>
      <c r="G14" s="131">
        <f t="shared" si="0"/>
        <v>191.82599999999996</v>
      </c>
      <c r="H14" s="135">
        <f t="shared" si="1"/>
        <v>0.003786481570318608</v>
      </c>
      <c r="I14" s="134">
        <v>18.679</v>
      </c>
      <c r="J14" s="132">
        <v>32.881</v>
      </c>
      <c r="K14" s="133">
        <v>0.336</v>
      </c>
      <c r="L14" s="132">
        <v>1.7400000000000002</v>
      </c>
      <c r="M14" s="131">
        <f t="shared" si="2"/>
        <v>53.636</v>
      </c>
      <c r="N14" s="137">
        <f t="shared" si="3"/>
        <v>2.576441196211499</v>
      </c>
      <c r="O14" s="136">
        <v>441.909</v>
      </c>
      <c r="P14" s="132">
        <v>354.24199999999996</v>
      </c>
      <c r="Q14" s="133">
        <v>454.49800000000005</v>
      </c>
      <c r="R14" s="132">
        <v>282.518</v>
      </c>
      <c r="S14" s="131">
        <f t="shared" si="4"/>
        <v>1533.167</v>
      </c>
      <c r="T14" s="135">
        <f t="shared" si="5"/>
        <v>0.0026847769380752297</v>
      </c>
      <c r="U14" s="134">
        <v>280.416</v>
      </c>
      <c r="V14" s="132">
        <v>441.53400000000005</v>
      </c>
      <c r="W14" s="133">
        <v>75.214</v>
      </c>
      <c r="X14" s="132">
        <v>98.59599999999999</v>
      </c>
      <c r="Y14" s="131">
        <f t="shared" si="6"/>
        <v>895.76</v>
      </c>
      <c r="Z14" s="130">
        <f>IF(ISERROR(S14/Y14-1),"         /0",IF(S14/Y14&gt;5,"  *  ",(S14/Y14-1)))</f>
        <v>0.711582343484862</v>
      </c>
    </row>
    <row r="15" spans="1:2" ht="15.75" thickTop="1">
      <c r="A15" s="129" t="s">
        <v>43</v>
      </c>
      <c r="B15" s="129"/>
    </row>
    <row r="16" spans="1:2" ht="15">
      <c r="A16" s="129" t="s">
        <v>42</v>
      </c>
      <c r="B16" s="129"/>
    </row>
    <row r="17" spans="1:3" ht="15">
      <c r="A17" s="376" t="s">
        <v>125</v>
      </c>
      <c r="B17" s="377"/>
      <c r="C17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6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38" t="s">
        <v>28</v>
      </c>
      <c r="O1" s="538"/>
    </row>
    <row r="2" ht="5.25" customHeight="1"/>
    <row r="3" ht="4.5" customHeight="1" thickBot="1"/>
    <row r="4" spans="1:15" ht="13.5" customHeight="1" thickTop="1">
      <c r="A4" s="544" t="s">
        <v>27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6"/>
    </row>
    <row r="5" spans="1:15" ht="12.75" customHeight="1">
      <c r="A5" s="547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9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27" t="s">
        <v>26</v>
      </c>
      <c r="D7" s="528"/>
      <c r="E7" s="537"/>
      <c r="F7" s="533" t="s">
        <v>25</v>
      </c>
      <c r="G7" s="534"/>
      <c r="H7" s="534"/>
      <c r="I7" s="534"/>
      <c r="J7" s="534"/>
      <c r="K7" s="534"/>
      <c r="L7" s="534"/>
      <c r="M7" s="534"/>
      <c r="N7" s="534"/>
      <c r="O7" s="539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36"/>
      <c r="O8" s="540"/>
    </row>
    <row r="9" spans="1:15" ht="21.75" customHeight="1" thickBot="1" thickTop="1">
      <c r="A9" s="525" t="s">
        <v>23</v>
      </c>
      <c r="B9" s="526"/>
      <c r="C9" s="529" t="s">
        <v>22</v>
      </c>
      <c r="D9" s="531" t="s">
        <v>21</v>
      </c>
      <c r="E9" s="542" t="s">
        <v>17</v>
      </c>
      <c r="F9" s="527" t="s">
        <v>22</v>
      </c>
      <c r="G9" s="528"/>
      <c r="H9" s="528"/>
      <c r="I9" s="527" t="s">
        <v>21</v>
      </c>
      <c r="J9" s="528"/>
      <c r="K9" s="537"/>
      <c r="L9" s="92" t="s">
        <v>20</v>
      </c>
      <c r="M9" s="91"/>
      <c r="N9" s="91"/>
      <c r="O9" s="540"/>
    </row>
    <row r="10" spans="1:15" s="71" customFormat="1" ht="18.75" customHeight="1" thickBot="1">
      <c r="A10" s="77"/>
      <c r="B10" s="76"/>
      <c r="C10" s="530"/>
      <c r="D10" s="532"/>
      <c r="E10" s="543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41"/>
    </row>
    <row r="11" spans="1:15" s="69" customFormat="1" ht="18.75" customHeight="1" thickTop="1">
      <c r="A11" s="521">
        <v>2011</v>
      </c>
      <c r="B11" s="62" t="s">
        <v>7</v>
      </c>
      <c r="C11" s="447">
        <v>1137399</v>
      </c>
      <c r="D11" s="448">
        <v>95125</v>
      </c>
      <c r="E11" s="392">
        <f aca="true" t="shared" si="0" ref="E11:E26">D11+C11</f>
        <v>1232524</v>
      </c>
      <c r="F11" s="447">
        <v>337321</v>
      </c>
      <c r="G11" s="449">
        <v>303592</v>
      </c>
      <c r="H11" s="450">
        <f aca="true" t="shared" si="1" ref="H11:H22">G11+F11</f>
        <v>640913</v>
      </c>
      <c r="I11" s="451">
        <v>4304</v>
      </c>
      <c r="J11" s="452">
        <v>4612</v>
      </c>
      <c r="K11" s="453">
        <f aca="true" t="shared" si="2" ref="K11:K22">J11+I11</f>
        <v>8916</v>
      </c>
      <c r="L11" s="454">
        <f aca="true" t="shared" si="3" ref="L11:L24">I11+F11</f>
        <v>341625</v>
      </c>
      <c r="M11" s="455">
        <f aca="true" t="shared" si="4" ref="M11:M24">J11+G11</f>
        <v>308204</v>
      </c>
      <c r="N11" s="428">
        <f aca="true" t="shared" si="5" ref="N11:N24">K11+H11</f>
        <v>649829</v>
      </c>
      <c r="O11" s="70">
        <f aca="true" t="shared" si="6" ref="O11:O24">N11+E11</f>
        <v>1882353</v>
      </c>
    </row>
    <row r="12" spans="1:15" ht="18.75" customHeight="1">
      <c r="A12" s="522"/>
      <c r="B12" s="62" t="s">
        <v>6</v>
      </c>
      <c r="C12" s="52">
        <v>967960</v>
      </c>
      <c r="D12" s="61">
        <v>56407</v>
      </c>
      <c r="E12" s="393">
        <f t="shared" si="0"/>
        <v>1024367</v>
      </c>
      <c r="F12" s="52">
        <v>235961</v>
      </c>
      <c r="G12" s="50">
        <v>218865</v>
      </c>
      <c r="H12" s="56">
        <f t="shared" si="1"/>
        <v>454826</v>
      </c>
      <c r="I12" s="59">
        <v>2692</v>
      </c>
      <c r="J12" s="58">
        <v>2603</v>
      </c>
      <c r="K12" s="57">
        <f t="shared" si="2"/>
        <v>5295</v>
      </c>
      <c r="L12" s="369">
        <f t="shared" si="3"/>
        <v>238653</v>
      </c>
      <c r="M12" s="415">
        <f t="shared" si="4"/>
        <v>221468</v>
      </c>
      <c r="N12" s="429">
        <f t="shared" si="5"/>
        <v>460121</v>
      </c>
      <c r="O12" s="55">
        <f t="shared" si="6"/>
        <v>1484488</v>
      </c>
    </row>
    <row r="13" spans="1:15" ht="18.75" customHeight="1">
      <c r="A13" s="522"/>
      <c r="B13" s="62" t="s">
        <v>5</v>
      </c>
      <c r="C13" s="52">
        <v>1090092</v>
      </c>
      <c r="D13" s="61">
        <v>66953</v>
      </c>
      <c r="E13" s="393">
        <f t="shared" si="0"/>
        <v>1157045</v>
      </c>
      <c r="F13" s="52">
        <v>274306</v>
      </c>
      <c r="G13" s="50">
        <v>245083</v>
      </c>
      <c r="H13" s="56">
        <f t="shared" si="1"/>
        <v>519389</v>
      </c>
      <c r="I13" s="369">
        <v>1853</v>
      </c>
      <c r="J13" s="58">
        <v>1806</v>
      </c>
      <c r="K13" s="57">
        <f t="shared" si="2"/>
        <v>3659</v>
      </c>
      <c r="L13" s="369">
        <f t="shared" si="3"/>
        <v>276159</v>
      </c>
      <c r="M13" s="415">
        <f t="shared" si="4"/>
        <v>246889</v>
      </c>
      <c r="N13" s="429">
        <f t="shared" si="5"/>
        <v>523048</v>
      </c>
      <c r="O13" s="55">
        <f t="shared" si="6"/>
        <v>1680093</v>
      </c>
    </row>
    <row r="14" spans="1:15" ht="18.75" customHeight="1">
      <c r="A14" s="522"/>
      <c r="B14" s="62" t="s">
        <v>16</v>
      </c>
      <c r="C14" s="52">
        <v>1071287</v>
      </c>
      <c r="D14" s="61">
        <v>65892</v>
      </c>
      <c r="E14" s="393">
        <f t="shared" si="0"/>
        <v>1137179</v>
      </c>
      <c r="F14" s="52">
        <v>267012</v>
      </c>
      <c r="G14" s="50">
        <v>249672</v>
      </c>
      <c r="H14" s="56">
        <f t="shared" si="1"/>
        <v>516684</v>
      </c>
      <c r="I14" s="59">
        <v>3158</v>
      </c>
      <c r="J14" s="58">
        <v>3048</v>
      </c>
      <c r="K14" s="57">
        <f t="shared" si="2"/>
        <v>6206</v>
      </c>
      <c r="L14" s="369">
        <f t="shared" si="3"/>
        <v>270170</v>
      </c>
      <c r="M14" s="415">
        <f t="shared" si="4"/>
        <v>252720</v>
      </c>
      <c r="N14" s="429">
        <f t="shared" si="5"/>
        <v>522890</v>
      </c>
      <c r="O14" s="55">
        <f t="shared" si="6"/>
        <v>1660069</v>
      </c>
    </row>
    <row r="15" spans="1:15" s="69" customFormat="1" ht="18.75" customHeight="1">
      <c r="A15" s="522"/>
      <c r="B15" s="62" t="s">
        <v>15</v>
      </c>
      <c r="C15" s="52">
        <v>1106091</v>
      </c>
      <c r="D15" s="61">
        <v>56658</v>
      </c>
      <c r="E15" s="393">
        <f t="shared" si="0"/>
        <v>1162749</v>
      </c>
      <c r="F15" s="52">
        <v>263838</v>
      </c>
      <c r="G15" s="50">
        <v>252591</v>
      </c>
      <c r="H15" s="56">
        <f t="shared" si="1"/>
        <v>516429</v>
      </c>
      <c r="I15" s="59">
        <v>1181</v>
      </c>
      <c r="J15" s="58">
        <v>718</v>
      </c>
      <c r="K15" s="57">
        <f t="shared" si="2"/>
        <v>1899</v>
      </c>
      <c r="L15" s="369">
        <f t="shared" si="3"/>
        <v>265019</v>
      </c>
      <c r="M15" s="415">
        <f t="shared" si="4"/>
        <v>253309</v>
      </c>
      <c r="N15" s="429">
        <f t="shared" si="5"/>
        <v>518328</v>
      </c>
      <c r="O15" s="55">
        <f t="shared" si="6"/>
        <v>1681077</v>
      </c>
    </row>
    <row r="16" spans="1:15" s="389" customFormat="1" ht="18.75" customHeight="1">
      <c r="A16" s="522"/>
      <c r="B16" s="68" t="s">
        <v>14</v>
      </c>
      <c r="C16" s="52">
        <v>1151167</v>
      </c>
      <c r="D16" s="61">
        <v>72699</v>
      </c>
      <c r="E16" s="393">
        <f t="shared" si="0"/>
        <v>1223866</v>
      </c>
      <c r="F16" s="52">
        <v>315944</v>
      </c>
      <c r="G16" s="50">
        <v>286381</v>
      </c>
      <c r="H16" s="56">
        <f t="shared" si="1"/>
        <v>602325</v>
      </c>
      <c r="I16" s="59">
        <v>2709</v>
      </c>
      <c r="J16" s="58">
        <v>2024</v>
      </c>
      <c r="K16" s="57">
        <f t="shared" si="2"/>
        <v>4733</v>
      </c>
      <c r="L16" s="369">
        <f t="shared" si="3"/>
        <v>318653</v>
      </c>
      <c r="M16" s="415">
        <f t="shared" si="4"/>
        <v>288405</v>
      </c>
      <c r="N16" s="429">
        <f t="shared" si="5"/>
        <v>607058</v>
      </c>
      <c r="O16" s="55">
        <f t="shared" si="6"/>
        <v>1830924</v>
      </c>
    </row>
    <row r="17" spans="1:15" s="402" customFormat="1" ht="18.75" customHeight="1">
      <c r="A17" s="522"/>
      <c r="B17" s="62" t="s">
        <v>13</v>
      </c>
      <c r="C17" s="52">
        <v>1187324</v>
      </c>
      <c r="D17" s="61">
        <v>64907</v>
      </c>
      <c r="E17" s="393">
        <f t="shared" si="0"/>
        <v>1252231</v>
      </c>
      <c r="F17" s="52">
        <v>317982</v>
      </c>
      <c r="G17" s="50">
        <v>359236</v>
      </c>
      <c r="H17" s="56">
        <f t="shared" si="1"/>
        <v>677218</v>
      </c>
      <c r="I17" s="59">
        <v>3743</v>
      </c>
      <c r="J17" s="58">
        <v>3939</v>
      </c>
      <c r="K17" s="57">
        <f t="shared" si="2"/>
        <v>7682</v>
      </c>
      <c r="L17" s="369">
        <f t="shared" si="3"/>
        <v>321725</v>
      </c>
      <c r="M17" s="415">
        <f t="shared" si="4"/>
        <v>363175</v>
      </c>
      <c r="N17" s="429">
        <f t="shared" si="5"/>
        <v>684900</v>
      </c>
      <c r="O17" s="55">
        <f t="shared" si="6"/>
        <v>1937131</v>
      </c>
    </row>
    <row r="18" spans="1:15" s="413" customFormat="1" ht="18.75" customHeight="1">
      <c r="A18" s="522"/>
      <c r="B18" s="62" t="s">
        <v>12</v>
      </c>
      <c r="C18" s="52">
        <v>1185603</v>
      </c>
      <c r="D18" s="61">
        <v>68928</v>
      </c>
      <c r="E18" s="393">
        <f t="shared" si="0"/>
        <v>1254531</v>
      </c>
      <c r="F18" s="52">
        <v>329675</v>
      </c>
      <c r="G18" s="50">
        <v>310356</v>
      </c>
      <c r="H18" s="56">
        <f t="shared" si="1"/>
        <v>640031</v>
      </c>
      <c r="I18" s="59">
        <v>2785</v>
      </c>
      <c r="J18" s="58">
        <v>2810</v>
      </c>
      <c r="K18" s="57">
        <f t="shared" si="2"/>
        <v>5595</v>
      </c>
      <c r="L18" s="369">
        <f t="shared" si="3"/>
        <v>332460</v>
      </c>
      <c r="M18" s="415">
        <f t="shared" si="4"/>
        <v>313166</v>
      </c>
      <c r="N18" s="429">
        <f t="shared" si="5"/>
        <v>645626</v>
      </c>
      <c r="O18" s="55">
        <f t="shared" si="6"/>
        <v>1900157</v>
      </c>
    </row>
    <row r="19" spans="1:15" ht="18.75" customHeight="1">
      <c r="A19" s="522"/>
      <c r="B19" s="62" t="s">
        <v>11</v>
      </c>
      <c r="C19" s="52">
        <v>1148927</v>
      </c>
      <c r="D19" s="61">
        <v>61764</v>
      </c>
      <c r="E19" s="393">
        <f t="shared" si="0"/>
        <v>1210691</v>
      </c>
      <c r="F19" s="52">
        <v>288883</v>
      </c>
      <c r="G19" s="50">
        <v>260029</v>
      </c>
      <c r="H19" s="56">
        <f t="shared" si="1"/>
        <v>548912</v>
      </c>
      <c r="I19" s="59">
        <v>1037</v>
      </c>
      <c r="J19" s="58">
        <v>920</v>
      </c>
      <c r="K19" s="57">
        <f t="shared" si="2"/>
        <v>1957</v>
      </c>
      <c r="L19" s="369">
        <f t="shared" si="3"/>
        <v>289920</v>
      </c>
      <c r="M19" s="415">
        <f t="shared" si="4"/>
        <v>260949</v>
      </c>
      <c r="N19" s="429">
        <f t="shared" si="5"/>
        <v>550869</v>
      </c>
      <c r="O19" s="55">
        <f t="shared" si="6"/>
        <v>1761560</v>
      </c>
    </row>
    <row r="20" spans="1:15" s="422" customFormat="1" ht="18.75" customHeight="1">
      <c r="A20" s="523"/>
      <c r="B20" s="62" t="s">
        <v>10</v>
      </c>
      <c r="C20" s="52">
        <v>1186817</v>
      </c>
      <c r="D20" s="61">
        <v>66005</v>
      </c>
      <c r="E20" s="393">
        <f t="shared" si="0"/>
        <v>1252822</v>
      </c>
      <c r="F20" s="52">
        <v>280771</v>
      </c>
      <c r="G20" s="50">
        <v>293131</v>
      </c>
      <c r="H20" s="56">
        <f t="shared" si="1"/>
        <v>573902</v>
      </c>
      <c r="I20" s="59">
        <v>2005</v>
      </c>
      <c r="J20" s="58">
        <v>1816</v>
      </c>
      <c r="K20" s="57">
        <f t="shared" si="2"/>
        <v>3821</v>
      </c>
      <c r="L20" s="369">
        <f t="shared" si="3"/>
        <v>282776</v>
      </c>
      <c r="M20" s="415">
        <f t="shared" si="4"/>
        <v>294947</v>
      </c>
      <c r="N20" s="429">
        <f t="shared" si="5"/>
        <v>577723</v>
      </c>
      <c r="O20" s="55">
        <f t="shared" si="6"/>
        <v>1830545</v>
      </c>
    </row>
    <row r="21" spans="1:15" s="54" customFormat="1" ht="18.75" customHeight="1">
      <c r="A21" s="522"/>
      <c r="B21" s="62" t="s">
        <v>9</v>
      </c>
      <c r="C21" s="52">
        <v>1241817</v>
      </c>
      <c r="D21" s="61">
        <v>61568</v>
      </c>
      <c r="E21" s="393">
        <f t="shared" si="0"/>
        <v>1303385</v>
      </c>
      <c r="F21" s="52">
        <v>270378</v>
      </c>
      <c r="G21" s="50">
        <v>287244</v>
      </c>
      <c r="H21" s="56">
        <f t="shared" si="1"/>
        <v>557622</v>
      </c>
      <c r="I21" s="59">
        <v>1558</v>
      </c>
      <c r="J21" s="58">
        <v>1277</v>
      </c>
      <c r="K21" s="57">
        <f t="shared" si="2"/>
        <v>2835</v>
      </c>
      <c r="L21" s="369">
        <f t="shared" si="3"/>
        <v>271936</v>
      </c>
      <c r="M21" s="415">
        <f t="shared" si="4"/>
        <v>288521</v>
      </c>
      <c r="N21" s="429">
        <f t="shared" si="5"/>
        <v>560457</v>
      </c>
      <c r="O21" s="55">
        <f t="shared" si="6"/>
        <v>1863842</v>
      </c>
    </row>
    <row r="22" spans="1:15" ht="18.75" customHeight="1" thickBot="1">
      <c r="A22" s="524"/>
      <c r="B22" s="62" t="s">
        <v>8</v>
      </c>
      <c r="C22" s="52">
        <v>1333198</v>
      </c>
      <c r="D22" s="61">
        <v>84173</v>
      </c>
      <c r="E22" s="393">
        <f t="shared" si="0"/>
        <v>1417371</v>
      </c>
      <c r="F22" s="52">
        <v>301195</v>
      </c>
      <c r="G22" s="50">
        <v>357690</v>
      </c>
      <c r="H22" s="56">
        <f t="shared" si="1"/>
        <v>658885</v>
      </c>
      <c r="I22" s="59">
        <v>2262</v>
      </c>
      <c r="J22" s="58">
        <v>1336</v>
      </c>
      <c r="K22" s="57">
        <f t="shared" si="2"/>
        <v>3598</v>
      </c>
      <c r="L22" s="369">
        <f t="shared" si="3"/>
        <v>303457</v>
      </c>
      <c r="M22" s="415">
        <f t="shared" si="4"/>
        <v>359026</v>
      </c>
      <c r="N22" s="429">
        <f t="shared" si="5"/>
        <v>662483</v>
      </c>
      <c r="O22" s="55">
        <f t="shared" si="6"/>
        <v>2079854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>
      <c r="A24" s="63">
        <v>2012</v>
      </c>
      <c r="B24" s="90" t="s">
        <v>7</v>
      </c>
      <c r="C24" s="52">
        <v>1273710</v>
      </c>
      <c r="D24" s="61">
        <v>80856</v>
      </c>
      <c r="E24" s="393">
        <f t="shared" si="0"/>
        <v>1354566</v>
      </c>
      <c r="F24" s="60">
        <v>349961</v>
      </c>
      <c r="G24" s="50">
        <v>327280</v>
      </c>
      <c r="H24" s="56">
        <f aca="true" t="shared" si="7" ref="H24:H29">G24+F24</f>
        <v>677241</v>
      </c>
      <c r="I24" s="59">
        <v>2744</v>
      </c>
      <c r="J24" s="58">
        <v>2474</v>
      </c>
      <c r="K24" s="57">
        <f aca="true" t="shared" si="8" ref="K24:K29">J24+I24</f>
        <v>5218</v>
      </c>
      <c r="L24" s="369">
        <f t="shared" si="3"/>
        <v>352705</v>
      </c>
      <c r="M24" s="415">
        <f t="shared" si="4"/>
        <v>329754</v>
      </c>
      <c r="N24" s="429">
        <f t="shared" si="5"/>
        <v>682459</v>
      </c>
      <c r="O24" s="55">
        <f t="shared" si="6"/>
        <v>2037025</v>
      </c>
    </row>
    <row r="25" spans="1:15" ht="19.5" customHeight="1">
      <c r="A25" s="63"/>
      <c r="B25" s="90" t="s">
        <v>6</v>
      </c>
      <c r="C25" s="52">
        <v>1131090</v>
      </c>
      <c r="D25" s="61">
        <v>65966</v>
      </c>
      <c r="E25" s="393">
        <f t="shared" si="0"/>
        <v>1197056</v>
      </c>
      <c r="F25" s="60">
        <v>269769</v>
      </c>
      <c r="G25" s="50">
        <v>250481</v>
      </c>
      <c r="H25" s="56">
        <f t="shared" si="7"/>
        <v>520250</v>
      </c>
      <c r="I25" s="59">
        <v>3500</v>
      </c>
      <c r="J25" s="58">
        <v>3118</v>
      </c>
      <c r="K25" s="57">
        <f t="shared" si="8"/>
        <v>6618</v>
      </c>
      <c r="L25" s="369">
        <f aca="true" t="shared" si="9" ref="L25:N26">I25+F25</f>
        <v>273269</v>
      </c>
      <c r="M25" s="415">
        <f t="shared" si="9"/>
        <v>253599</v>
      </c>
      <c r="N25" s="429">
        <f t="shared" si="9"/>
        <v>526868</v>
      </c>
      <c r="O25" s="55">
        <f aca="true" t="shared" si="10" ref="O25:O30">N25+E25</f>
        <v>1723924</v>
      </c>
    </row>
    <row r="26" spans="1:15" ht="19.5" customHeight="1">
      <c r="A26" s="63"/>
      <c r="B26" s="90" t="s">
        <v>5</v>
      </c>
      <c r="C26" s="52">
        <v>1204467</v>
      </c>
      <c r="D26" s="61">
        <v>63283</v>
      </c>
      <c r="E26" s="393">
        <f t="shared" si="0"/>
        <v>1267750</v>
      </c>
      <c r="F26" s="60">
        <v>314816</v>
      </c>
      <c r="G26" s="50">
        <v>274855</v>
      </c>
      <c r="H26" s="56">
        <f t="shared" si="7"/>
        <v>589671</v>
      </c>
      <c r="I26" s="59">
        <v>4317</v>
      </c>
      <c r="J26" s="58">
        <v>3049</v>
      </c>
      <c r="K26" s="57">
        <f t="shared" si="8"/>
        <v>7366</v>
      </c>
      <c r="L26" s="369">
        <f t="shared" si="9"/>
        <v>319133</v>
      </c>
      <c r="M26" s="415">
        <f t="shared" si="9"/>
        <v>277904</v>
      </c>
      <c r="N26" s="429">
        <f t="shared" si="9"/>
        <v>597037</v>
      </c>
      <c r="O26" s="55">
        <f t="shared" si="10"/>
        <v>1864787</v>
      </c>
    </row>
    <row r="27" spans="1:15" ht="19.5" customHeight="1">
      <c r="A27" s="63"/>
      <c r="B27" s="90" t="s">
        <v>16</v>
      </c>
      <c r="C27" s="52">
        <v>1105993</v>
      </c>
      <c r="D27" s="61">
        <v>62543</v>
      </c>
      <c r="E27" s="393">
        <f aca="true" t="shared" si="11" ref="E27:E32">D27+C27</f>
        <v>1168536</v>
      </c>
      <c r="F27" s="60">
        <v>289709</v>
      </c>
      <c r="G27" s="50">
        <v>282325</v>
      </c>
      <c r="H27" s="56">
        <f t="shared" si="7"/>
        <v>572034</v>
      </c>
      <c r="I27" s="59">
        <v>1866</v>
      </c>
      <c r="J27" s="58">
        <v>2401</v>
      </c>
      <c r="K27" s="57">
        <f t="shared" si="8"/>
        <v>4267</v>
      </c>
      <c r="L27" s="369">
        <f aca="true" t="shared" si="12" ref="L27:N28">I27+F27</f>
        <v>291575</v>
      </c>
      <c r="M27" s="415">
        <f t="shared" si="12"/>
        <v>284726</v>
      </c>
      <c r="N27" s="429">
        <f t="shared" si="12"/>
        <v>576301</v>
      </c>
      <c r="O27" s="55">
        <f t="shared" si="10"/>
        <v>1744837</v>
      </c>
    </row>
    <row r="28" spans="1:15" ht="19.5" customHeight="1">
      <c r="A28" s="63"/>
      <c r="B28" s="90" t="s">
        <v>15</v>
      </c>
      <c r="C28" s="52">
        <v>1190981</v>
      </c>
      <c r="D28" s="61">
        <v>59833</v>
      </c>
      <c r="E28" s="393">
        <f t="shared" si="11"/>
        <v>1250814</v>
      </c>
      <c r="F28" s="60">
        <v>289917</v>
      </c>
      <c r="G28" s="50">
        <v>288093</v>
      </c>
      <c r="H28" s="56">
        <f t="shared" si="7"/>
        <v>578010</v>
      </c>
      <c r="I28" s="59">
        <v>881</v>
      </c>
      <c r="J28" s="58">
        <v>576</v>
      </c>
      <c r="K28" s="57">
        <f t="shared" si="8"/>
        <v>1457</v>
      </c>
      <c r="L28" s="369">
        <f t="shared" si="12"/>
        <v>290798</v>
      </c>
      <c r="M28" s="415">
        <f t="shared" si="12"/>
        <v>288669</v>
      </c>
      <c r="N28" s="429">
        <f t="shared" si="12"/>
        <v>579467</v>
      </c>
      <c r="O28" s="55">
        <f t="shared" si="10"/>
        <v>1830281</v>
      </c>
    </row>
    <row r="29" spans="1:15" ht="19.5" customHeight="1">
      <c r="A29" s="63"/>
      <c r="B29" s="90" t="s">
        <v>14</v>
      </c>
      <c r="C29" s="52">
        <v>1332428</v>
      </c>
      <c r="D29" s="61">
        <v>77103</v>
      </c>
      <c r="E29" s="393">
        <f t="shared" si="11"/>
        <v>1409531</v>
      </c>
      <c r="F29" s="60">
        <v>350391</v>
      </c>
      <c r="G29" s="50">
        <v>324001</v>
      </c>
      <c r="H29" s="56">
        <f t="shared" si="7"/>
        <v>674392</v>
      </c>
      <c r="I29" s="59">
        <v>3050</v>
      </c>
      <c r="J29" s="58">
        <v>2006</v>
      </c>
      <c r="K29" s="57">
        <f t="shared" si="8"/>
        <v>5056</v>
      </c>
      <c r="L29" s="369">
        <f aca="true" t="shared" si="13" ref="L29:N30">I29+F29</f>
        <v>353441</v>
      </c>
      <c r="M29" s="415">
        <f t="shared" si="13"/>
        <v>326007</v>
      </c>
      <c r="N29" s="429">
        <f t="shared" si="13"/>
        <v>679448</v>
      </c>
      <c r="O29" s="55">
        <f t="shared" si="10"/>
        <v>2088979</v>
      </c>
    </row>
    <row r="30" spans="1:15" ht="19.5" customHeight="1">
      <c r="A30" s="63"/>
      <c r="B30" s="90" t="s">
        <v>13</v>
      </c>
      <c r="C30" s="52">
        <v>1460796</v>
      </c>
      <c r="D30" s="61">
        <v>70856</v>
      </c>
      <c r="E30" s="393">
        <f t="shared" si="11"/>
        <v>1531652</v>
      </c>
      <c r="F30" s="60">
        <v>341994</v>
      </c>
      <c r="G30" s="50">
        <v>390404</v>
      </c>
      <c r="H30" s="56">
        <f aca="true" t="shared" si="14" ref="H30:H35">G30+F30</f>
        <v>732398</v>
      </c>
      <c r="I30" s="59">
        <v>2822</v>
      </c>
      <c r="J30" s="58">
        <v>3505</v>
      </c>
      <c r="K30" s="57">
        <f aca="true" t="shared" si="15" ref="K30:K35">J30+I30</f>
        <v>6327</v>
      </c>
      <c r="L30" s="369">
        <f t="shared" si="13"/>
        <v>344816</v>
      </c>
      <c r="M30" s="415">
        <f t="shared" si="13"/>
        <v>393909</v>
      </c>
      <c r="N30" s="429">
        <f t="shared" si="13"/>
        <v>738725</v>
      </c>
      <c r="O30" s="55">
        <f t="shared" si="10"/>
        <v>2270377</v>
      </c>
    </row>
    <row r="31" spans="1:15" ht="19.5" customHeight="1">
      <c r="A31" s="63"/>
      <c r="B31" s="90" t="s">
        <v>12</v>
      </c>
      <c r="C31" s="52">
        <v>1482508</v>
      </c>
      <c r="D31" s="61">
        <v>72721</v>
      </c>
      <c r="E31" s="393">
        <f t="shared" si="11"/>
        <v>1555229</v>
      </c>
      <c r="F31" s="60">
        <v>363478</v>
      </c>
      <c r="G31" s="50">
        <v>345237</v>
      </c>
      <c r="H31" s="56">
        <f t="shared" si="14"/>
        <v>708715</v>
      </c>
      <c r="I31" s="59">
        <v>848</v>
      </c>
      <c r="J31" s="58">
        <v>1040</v>
      </c>
      <c r="K31" s="57">
        <f t="shared" si="15"/>
        <v>1888</v>
      </c>
      <c r="L31" s="369">
        <f aca="true" t="shared" si="16" ref="L31:N32">I31+F31</f>
        <v>364326</v>
      </c>
      <c r="M31" s="415">
        <f t="shared" si="16"/>
        <v>346277</v>
      </c>
      <c r="N31" s="429">
        <f t="shared" si="16"/>
        <v>710603</v>
      </c>
      <c r="O31" s="55">
        <f>N31+E31</f>
        <v>2265832</v>
      </c>
    </row>
    <row r="32" spans="1:15" ht="19.5" customHeight="1">
      <c r="A32" s="63"/>
      <c r="B32" s="90" t="s">
        <v>11</v>
      </c>
      <c r="C32" s="52">
        <v>1389091</v>
      </c>
      <c r="D32" s="61">
        <v>66605</v>
      </c>
      <c r="E32" s="393">
        <f t="shared" si="11"/>
        <v>1455696</v>
      </c>
      <c r="F32" s="60">
        <v>325831</v>
      </c>
      <c r="G32" s="50">
        <v>299764</v>
      </c>
      <c r="H32" s="56">
        <f t="shared" si="14"/>
        <v>625595</v>
      </c>
      <c r="I32" s="59">
        <v>1457</v>
      </c>
      <c r="J32" s="58">
        <v>1247</v>
      </c>
      <c r="K32" s="57">
        <f t="shared" si="15"/>
        <v>2704</v>
      </c>
      <c r="L32" s="369">
        <f t="shared" si="16"/>
        <v>327288</v>
      </c>
      <c r="M32" s="415">
        <f t="shared" si="16"/>
        <v>301011</v>
      </c>
      <c r="N32" s="429">
        <f t="shared" si="16"/>
        <v>628299</v>
      </c>
      <c r="O32" s="55">
        <f>N32+E32</f>
        <v>2083995</v>
      </c>
    </row>
    <row r="33" spans="1:15" ht="19.5" customHeight="1">
      <c r="A33" s="63"/>
      <c r="B33" s="90" t="s">
        <v>10</v>
      </c>
      <c r="C33" s="52">
        <v>1482429</v>
      </c>
      <c r="D33" s="61">
        <v>70718</v>
      </c>
      <c r="E33" s="393">
        <f>D33+C33</f>
        <v>1553147</v>
      </c>
      <c r="F33" s="60">
        <v>318043</v>
      </c>
      <c r="G33" s="50">
        <v>330555</v>
      </c>
      <c r="H33" s="56">
        <f t="shared" si="14"/>
        <v>648598</v>
      </c>
      <c r="I33" s="59">
        <v>2939</v>
      </c>
      <c r="J33" s="58">
        <v>3132</v>
      </c>
      <c r="K33" s="57">
        <f t="shared" si="15"/>
        <v>6071</v>
      </c>
      <c r="L33" s="369">
        <f aca="true" t="shared" si="17" ref="L33:N35">I33+F33</f>
        <v>320982</v>
      </c>
      <c r="M33" s="415">
        <f t="shared" si="17"/>
        <v>333687</v>
      </c>
      <c r="N33" s="429">
        <f t="shared" si="17"/>
        <v>654669</v>
      </c>
      <c r="O33" s="55">
        <f>N33+E33</f>
        <v>2207816</v>
      </c>
    </row>
    <row r="34" spans="1:15" ht="19.5" customHeight="1">
      <c r="A34" s="63"/>
      <c r="B34" s="90" t="s">
        <v>9</v>
      </c>
      <c r="C34" s="52">
        <v>1495855</v>
      </c>
      <c r="D34" s="61">
        <v>69880</v>
      </c>
      <c r="E34" s="393">
        <f>D34+C34</f>
        <v>1565735</v>
      </c>
      <c r="F34" s="60">
        <v>316862</v>
      </c>
      <c r="G34" s="50">
        <v>326911</v>
      </c>
      <c r="H34" s="56">
        <f t="shared" si="14"/>
        <v>643773</v>
      </c>
      <c r="I34" s="59">
        <v>3860</v>
      </c>
      <c r="J34" s="58">
        <v>3638</v>
      </c>
      <c r="K34" s="57">
        <f t="shared" si="15"/>
        <v>7498</v>
      </c>
      <c r="L34" s="369">
        <f t="shared" si="17"/>
        <v>320722</v>
      </c>
      <c r="M34" s="415">
        <f t="shared" si="17"/>
        <v>330549</v>
      </c>
      <c r="N34" s="429">
        <f t="shared" si="17"/>
        <v>651271</v>
      </c>
      <c r="O34" s="55">
        <f>N34+E34</f>
        <v>2217006</v>
      </c>
    </row>
    <row r="35" spans="1:15" ht="19.5" customHeight="1" thickBot="1">
      <c r="A35" s="63"/>
      <c r="B35" s="90" t="s">
        <v>8</v>
      </c>
      <c r="C35" s="52">
        <v>1554769</v>
      </c>
      <c r="D35" s="61">
        <v>78912</v>
      </c>
      <c r="E35" s="393">
        <f>D35+C35</f>
        <v>1633681</v>
      </c>
      <c r="F35" s="60">
        <v>350928</v>
      </c>
      <c r="G35" s="50">
        <v>395892</v>
      </c>
      <c r="H35" s="56">
        <f t="shared" si="14"/>
        <v>746820</v>
      </c>
      <c r="I35" s="59">
        <v>4247</v>
      </c>
      <c r="J35" s="58">
        <v>3759</v>
      </c>
      <c r="K35" s="57">
        <f t="shared" si="15"/>
        <v>8006</v>
      </c>
      <c r="L35" s="369">
        <f t="shared" si="17"/>
        <v>355175</v>
      </c>
      <c r="M35" s="415">
        <f t="shared" si="17"/>
        <v>399651</v>
      </c>
      <c r="N35" s="429">
        <f t="shared" si="17"/>
        <v>754826</v>
      </c>
      <c r="O35" s="55">
        <f>N35+E35</f>
        <v>2388507</v>
      </c>
    </row>
    <row r="36" spans="1:15" ht="18" customHeight="1">
      <c r="A36" s="53" t="s">
        <v>4</v>
      </c>
      <c r="B36" s="41"/>
      <c r="C36" s="40"/>
      <c r="D36" s="39"/>
      <c r="E36" s="395"/>
      <c r="F36" s="40"/>
      <c r="G36" s="39"/>
      <c r="H36" s="38"/>
      <c r="I36" s="40"/>
      <c r="J36" s="39"/>
      <c r="K36" s="38"/>
      <c r="L36" s="89"/>
      <c r="M36" s="416"/>
      <c r="N36" s="430"/>
      <c r="O36" s="36"/>
    </row>
    <row r="37" spans="1:15" ht="18" customHeight="1">
      <c r="A37" s="35" t="s">
        <v>200</v>
      </c>
      <c r="B37" s="48"/>
      <c r="C37" s="52">
        <f>SUM(C11:C22)</f>
        <v>13807682</v>
      </c>
      <c r="D37" s="50">
        <f aca="true" t="shared" si="18" ref="D37:O37">SUM(D11:D22)</f>
        <v>821079</v>
      </c>
      <c r="E37" s="396">
        <f t="shared" si="18"/>
        <v>14628761</v>
      </c>
      <c r="F37" s="52">
        <f t="shared" si="18"/>
        <v>3483266</v>
      </c>
      <c r="G37" s="50">
        <f t="shared" si="18"/>
        <v>3423870</v>
      </c>
      <c r="H37" s="51">
        <f t="shared" si="18"/>
        <v>6907136</v>
      </c>
      <c r="I37" s="52">
        <f t="shared" si="18"/>
        <v>29287</v>
      </c>
      <c r="J37" s="50">
        <f t="shared" si="18"/>
        <v>26909</v>
      </c>
      <c r="K37" s="51">
        <f t="shared" si="18"/>
        <v>56196</v>
      </c>
      <c r="L37" s="52">
        <f t="shared" si="18"/>
        <v>3512553</v>
      </c>
      <c r="M37" s="417">
        <f t="shared" si="18"/>
        <v>3450779</v>
      </c>
      <c r="N37" s="431">
        <f t="shared" si="18"/>
        <v>6963332</v>
      </c>
      <c r="O37" s="49">
        <f t="shared" si="18"/>
        <v>21592093</v>
      </c>
    </row>
    <row r="38" spans="1:15" ht="18" customHeight="1" thickBot="1">
      <c r="A38" s="35" t="s">
        <v>201</v>
      </c>
      <c r="B38" s="48"/>
      <c r="C38" s="47">
        <f>SUM(C24:C35)</f>
        <v>16104117</v>
      </c>
      <c r="D38" s="44">
        <f aca="true" t="shared" si="19" ref="D38:O38">SUM(D24:D35)</f>
        <v>839276</v>
      </c>
      <c r="E38" s="397">
        <f t="shared" si="19"/>
        <v>16943393</v>
      </c>
      <c r="F38" s="46">
        <f t="shared" si="19"/>
        <v>3881699</v>
      </c>
      <c r="G38" s="44">
        <f t="shared" si="19"/>
        <v>3835798</v>
      </c>
      <c r="H38" s="45">
        <f t="shared" si="19"/>
        <v>7717497</v>
      </c>
      <c r="I38" s="46">
        <f t="shared" si="19"/>
        <v>32531</v>
      </c>
      <c r="J38" s="44">
        <f t="shared" si="19"/>
        <v>29945</v>
      </c>
      <c r="K38" s="45">
        <f t="shared" si="19"/>
        <v>62476</v>
      </c>
      <c r="L38" s="46">
        <f t="shared" si="19"/>
        <v>3914230</v>
      </c>
      <c r="M38" s="418">
        <f t="shared" si="19"/>
        <v>3865743</v>
      </c>
      <c r="N38" s="432">
        <f t="shared" si="19"/>
        <v>7779973</v>
      </c>
      <c r="O38" s="43">
        <f t="shared" si="19"/>
        <v>24723366</v>
      </c>
    </row>
    <row r="39" spans="1:15" ht="16.5" customHeight="1">
      <c r="A39" s="42" t="s">
        <v>3</v>
      </c>
      <c r="B39" s="41"/>
      <c r="C39" s="40"/>
      <c r="D39" s="39"/>
      <c r="E39" s="398"/>
      <c r="F39" s="40"/>
      <c r="G39" s="39"/>
      <c r="H39" s="37"/>
      <c r="I39" s="40"/>
      <c r="J39" s="39"/>
      <c r="K39" s="38"/>
      <c r="L39" s="89"/>
      <c r="M39" s="416"/>
      <c r="N39" s="433"/>
      <c r="O39" s="36"/>
    </row>
    <row r="40" spans="1:15" ht="16.5" customHeight="1">
      <c r="A40" s="35" t="s">
        <v>202</v>
      </c>
      <c r="B40" s="34"/>
      <c r="C40" s="456">
        <f>(C35/C22-1)*100</f>
        <v>16.619511880455875</v>
      </c>
      <c r="D40" s="457">
        <f aca="true" t="shared" si="20" ref="D40:O40">(D35/D22-1)*100</f>
        <v>-6.250222755515422</v>
      </c>
      <c r="E40" s="458">
        <f t="shared" si="20"/>
        <v>15.261353590556027</v>
      </c>
      <c r="F40" s="456">
        <f t="shared" si="20"/>
        <v>16.51189428775377</v>
      </c>
      <c r="G40" s="459">
        <f t="shared" si="20"/>
        <v>10.680197936760871</v>
      </c>
      <c r="H40" s="460">
        <f t="shared" si="20"/>
        <v>13.34603155330596</v>
      </c>
      <c r="I40" s="461">
        <f t="shared" si="20"/>
        <v>87.75419982316535</v>
      </c>
      <c r="J40" s="457">
        <f t="shared" si="20"/>
        <v>181.36227544910182</v>
      </c>
      <c r="K40" s="462">
        <f t="shared" si="20"/>
        <v>122.51250694830462</v>
      </c>
      <c r="L40" s="461">
        <f t="shared" si="20"/>
        <v>17.042941833604107</v>
      </c>
      <c r="M40" s="463">
        <f t="shared" si="20"/>
        <v>11.315336493735838</v>
      </c>
      <c r="N40" s="464">
        <f t="shared" si="20"/>
        <v>13.938923715778362</v>
      </c>
      <c r="O40" s="465">
        <f t="shared" si="20"/>
        <v>14.840128201306445</v>
      </c>
    </row>
    <row r="41" spans="1:15" ht="7.5" customHeight="1" thickBot="1">
      <c r="A41" s="33"/>
      <c r="B41" s="32"/>
      <c r="C41" s="31"/>
      <c r="D41" s="30"/>
      <c r="E41" s="399"/>
      <c r="F41" s="29"/>
      <c r="G41" s="27"/>
      <c r="H41" s="26"/>
      <c r="I41" s="29"/>
      <c r="J41" s="27"/>
      <c r="K41" s="28"/>
      <c r="L41" s="29"/>
      <c r="M41" s="419"/>
      <c r="N41" s="434"/>
      <c r="O41" s="25"/>
    </row>
    <row r="42" spans="1:15" ht="16.5" customHeight="1">
      <c r="A42" s="24" t="s">
        <v>2</v>
      </c>
      <c r="B42" s="23"/>
      <c r="C42" s="22"/>
      <c r="D42" s="21"/>
      <c r="E42" s="400"/>
      <c r="F42" s="20"/>
      <c r="G42" s="18"/>
      <c r="H42" s="17"/>
      <c r="I42" s="20"/>
      <c r="J42" s="18"/>
      <c r="K42" s="19"/>
      <c r="L42" s="20"/>
      <c r="M42" s="420"/>
      <c r="N42" s="435"/>
      <c r="O42" s="16"/>
    </row>
    <row r="43" spans="1:15" ht="16.5" customHeight="1" thickBot="1">
      <c r="A43" s="444" t="s">
        <v>203</v>
      </c>
      <c r="B43" s="15"/>
      <c r="C43" s="14">
        <f aca="true" t="shared" si="21" ref="C43:O43">(C38/C37-1)*100</f>
        <v>16.631575089866637</v>
      </c>
      <c r="D43" s="10">
        <f t="shared" si="21"/>
        <v>2.2162301069690082</v>
      </c>
      <c r="E43" s="401">
        <f t="shared" si="21"/>
        <v>15.822474644298312</v>
      </c>
      <c r="F43" s="14">
        <f t="shared" si="21"/>
        <v>11.438489050218958</v>
      </c>
      <c r="G43" s="13">
        <f t="shared" si="21"/>
        <v>12.031064263538038</v>
      </c>
      <c r="H43" s="9">
        <f t="shared" si="21"/>
        <v>11.732228813794897</v>
      </c>
      <c r="I43" s="12">
        <f t="shared" si="21"/>
        <v>11.076586881551531</v>
      </c>
      <c r="J43" s="10">
        <f t="shared" si="21"/>
        <v>11.28247054888698</v>
      </c>
      <c r="K43" s="11">
        <f t="shared" si="21"/>
        <v>11.175172610150197</v>
      </c>
      <c r="L43" s="12">
        <f t="shared" si="21"/>
        <v>11.43547157864948</v>
      </c>
      <c r="M43" s="421">
        <f t="shared" si="21"/>
        <v>12.02522676763711</v>
      </c>
      <c r="N43" s="436">
        <f t="shared" si="21"/>
        <v>11.727733217373526</v>
      </c>
      <c r="O43" s="8">
        <f t="shared" si="21"/>
        <v>14.501942910305177</v>
      </c>
    </row>
    <row r="44" spans="1:14" s="5" customFormat="1" ht="17.25" customHeight="1" thickTop="1">
      <c r="A44" s="88" t="s">
        <v>1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="5" customFormat="1" ht="13.5" customHeight="1">
      <c r="A45" s="88" t="s">
        <v>0</v>
      </c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5">
      <c r="C65526" s="2" t="e">
        <f>((C65522/C65509)-1)*100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40:B40 P40:IV40 A43:B43 P43:IV43">
    <cfRule type="cellIs" priority="1" dxfId="91" operator="lessThan" stopIfTrue="1">
      <formula>0</formula>
    </cfRule>
  </conditionalFormatting>
  <conditionalFormatting sqref="C39:O43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6"/>
  <sheetViews>
    <sheetView showGridLines="0" zoomScale="88" zoomScaleNormal="88" zoomScalePageLayoutView="0" workbookViewId="0" topLeftCell="A13">
      <selection activeCell="N37" sqref="N3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9.28125" style="1" customWidth="1"/>
    <col min="6" max="6" width="10.8515625" style="1" customWidth="1"/>
    <col min="7" max="7" width="10.00390625" style="1" customWidth="1"/>
    <col min="8" max="8" width="8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0.421875" style="1" customWidth="1"/>
    <col min="16" max="16384" width="11.00390625" style="1" customWidth="1"/>
  </cols>
  <sheetData>
    <row r="1" spans="14:15" ht="22.5" customHeight="1">
      <c r="N1" s="538" t="s">
        <v>28</v>
      </c>
      <c r="O1" s="538"/>
    </row>
    <row r="2" ht="5.25" customHeight="1"/>
    <row r="3" ht="4.5" customHeight="1" thickBot="1"/>
    <row r="4" spans="1:15" ht="13.5" customHeight="1" thickTop="1">
      <c r="A4" s="544" t="s">
        <v>32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6"/>
    </row>
    <row r="5" spans="1:15" ht="12.75" customHeight="1">
      <c r="A5" s="547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9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27" t="s">
        <v>26</v>
      </c>
      <c r="D7" s="528"/>
      <c r="E7" s="537"/>
      <c r="F7" s="533" t="s">
        <v>25</v>
      </c>
      <c r="G7" s="534"/>
      <c r="H7" s="534"/>
      <c r="I7" s="534"/>
      <c r="J7" s="534"/>
      <c r="K7" s="534"/>
      <c r="L7" s="534"/>
      <c r="M7" s="534"/>
      <c r="N7" s="550"/>
      <c r="O7" s="539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51"/>
      <c r="O8" s="540"/>
    </row>
    <row r="9" spans="1:15" ht="21.75" customHeight="1" thickBot="1" thickTop="1">
      <c r="A9" s="525" t="s">
        <v>23</v>
      </c>
      <c r="B9" s="526"/>
      <c r="C9" s="529" t="s">
        <v>22</v>
      </c>
      <c r="D9" s="531" t="s">
        <v>21</v>
      </c>
      <c r="E9" s="542" t="s">
        <v>17</v>
      </c>
      <c r="F9" s="527" t="s">
        <v>22</v>
      </c>
      <c r="G9" s="528"/>
      <c r="H9" s="528"/>
      <c r="I9" s="527" t="s">
        <v>21</v>
      </c>
      <c r="J9" s="528"/>
      <c r="K9" s="537"/>
      <c r="L9" s="92" t="s">
        <v>20</v>
      </c>
      <c r="M9" s="91"/>
      <c r="N9" s="91"/>
      <c r="O9" s="540"/>
    </row>
    <row r="10" spans="1:15" s="71" customFormat="1" ht="18.75" customHeight="1" thickBot="1">
      <c r="A10" s="77"/>
      <c r="B10" s="76"/>
      <c r="C10" s="530"/>
      <c r="D10" s="532"/>
      <c r="E10" s="543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91" t="s">
        <v>17</v>
      </c>
      <c r="O10" s="541"/>
    </row>
    <row r="11" spans="1:15" s="69" customFormat="1" ht="18.75" customHeight="1" thickTop="1">
      <c r="A11" s="521">
        <v>2011</v>
      </c>
      <c r="B11" s="62" t="s">
        <v>7</v>
      </c>
      <c r="C11" s="447">
        <v>8243.453999999998</v>
      </c>
      <c r="D11" s="448">
        <v>771.6600000000002</v>
      </c>
      <c r="E11" s="479">
        <f aca="true" t="shared" si="0" ref="E11:E26">D11+C11</f>
        <v>9015.113999999998</v>
      </c>
      <c r="F11" s="447">
        <v>22922.207999999995</v>
      </c>
      <c r="G11" s="449">
        <v>14700.827000000001</v>
      </c>
      <c r="H11" s="453">
        <f aca="true" t="shared" si="1" ref="H11:H22">G11+F11</f>
        <v>37623.034999999996</v>
      </c>
      <c r="I11" s="451">
        <v>4532.698</v>
      </c>
      <c r="J11" s="452">
        <v>2438.0599999999995</v>
      </c>
      <c r="K11" s="453">
        <f aca="true" t="shared" si="2" ref="K11:K22">J11+I11</f>
        <v>6970.758</v>
      </c>
      <c r="L11" s="454">
        <f aca="true" t="shared" si="3" ref="L11:N24">I11+F11</f>
        <v>27454.905999999995</v>
      </c>
      <c r="M11" s="455">
        <f t="shared" si="3"/>
        <v>17138.887000000002</v>
      </c>
      <c r="N11" s="428">
        <f t="shared" si="3"/>
        <v>44593.793</v>
      </c>
      <c r="O11" s="70">
        <f aca="true" t="shared" si="4" ref="O11:O24">N11+E11</f>
        <v>53608.90699999999</v>
      </c>
    </row>
    <row r="12" spans="1:15" ht="18.75" customHeight="1">
      <c r="A12" s="522"/>
      <c r="B12" s="62" t="s">
        <v>6</v>
      </c>
      <c r="C12" s="52">
        <v>9170.315000000002</v>
      </c>
      <c r="D12" s="61">
        <v>892.0739999999988</v>
      </c>
      <c r="E12" s="480">
        <f t="shared" si="0"/>
        <v>10062.389000000001</v>
      </c>
      <c r="F12" s="52">
        <v>24136.257999999994</v>
      </c>
      <c r="G12" s="50">
        <v>14693.407</v>
      </c>
      <c r="H12" s="57">
        <f t="shared" si="1"/>
        <v>38829.66499999999</v>
      </c>
      <c r="I12" s="59">
        <v>4203.978999999999</v>
      </c>
      <c r="J12" s="58">
        <v>2060.785</v>
      </c>
      <c r="K12" s="57">
        <f t="shared" si="2"/>
        <v>6264.763999999999</v>
      </c>
      <c r="L12" s="369">
        <f t="shared" si="3"/>
        <v>28340.236999999994</v>
      </c>
      <c r="M12" s="415">
        <f t="shared" si="3"/>
        <v>16754.192</v>
      </c>
      <c r="N12" s="429">
        <f t="shared" si="3"/>
        <v>45094.42899999999</v>
      </c>
      <c r="O12" s="55">
        <f t="shared" si="4"/>
        <v>55156.81799999999</v>
      </c>
    </row>
    <row r="13" spans="1:15" ht="18.75" customHeight="1">
      <c r="A13" s="522"/>
      <c r="B13" s="62" t="s">
        <v>5</v>
      </c>
      <c r="C13" s="52">
        <v>10194.743000000006</v>
      </c>
      <c r="D13" s="61">
        <v>850.2729999999976</v>
      </c>
      <c r="E13" s="480">
        <f t="shared" si="0"/>
        <v>11045.016000000003</v>
      </c>
      <c r="F13" s="52">
        <v>23566.403000000002</v>
      </c>
      <c r="G13" s="50">
        <v>16399.866000000005</v>
      </c>
      <c r="H13" s="57">
        <f t="shared" si="1"/>
        <v>39966.26900000001</v>
      </c>
      <c r="I13" s="369">
        <v>3112.645</v>
      </c>
      <c r="J13" s="58">
        <v>1787.944</v>
      </c>
      <c r="K13" s="57">
        <f t="shared" si="2"/>
        <v>4900.589</v>
      </c>
      <c r="L13" s="369">
        <f t="shared" si="3"/>
        <v>26679.048000000003</v>
      </c>
      <c r="M13" s="415">
        <f t="shared" si="3"/>
        <v>18187.810000000005</v>
      </c>
      <c r="N13" s="429">
        <f t="shared" si="3"/>
        <v>44866.85800000001</v>
      </c>
      <c r="O13" s="55">
        <f t="shared" si="4"/>
        <v>55911.87400000001</v>
      </c>
    </row>
    <row r="14" spans="1:15" ht="18.75" customHeight="1">
      <c r="A14" s="522"/>
      <c r="B14" s="62" t="s">
        <v>16</v>
      </c>
      <c r="C14" s="52">
        <v>10061.122999999998</v>
      </c>
      <c r="D14" s="61">
        <v>820.6789999999993</v>
      </c>
      <c r="E14" s="480">
        <f t="shared" si="0"/>
        <v>10881.801999999998</v>
      </c>
      <c r="F14" s="52">
        <v>29928.906000000006</v>
      </c>
      <c r="G14" s="50">
        <v>16783.528000000002</v>
      </c>
      <c r="H14" s="57">
        <f t="shared" si="1"/>
        <v>46712.43400000001</v>
      </c>
      <c r="I14" s="59">
        <v>6563.128999999999</v>
      </c>
      <c r="J14" s="58">
        <v>2675.1370000000006</v>
      </c>
      <c r="K14" s="57">
        <f t="shared" si="2"/>
        <v>9238.266</v>
      </c>
      <c r="L14" s="369">
        <f t="shared" si="3"/>
        <v>36492.035</v>
      </c>
      <c r="M14" s="415">
        <f t="shared" si="3"/>
        <v>19458.665</v>
      </c>
      <c r="N14" s="429">
        <f t="shared" si="3"/>
        <v>55950.70000000001</v>
      </c>
      <c r="O14" s="55">
        <f t="shared" si="4"/>
        <v>66832.50200000001</v>
      </c>
    </row>
    <row r="15" spans="1:15" s="69" customFormat="1" ht="18.75" customHeight="1">
      <c r="A15" s="522"/>
      <c r="B15" s="62" t="s">
        <v>15</v>
      </c>
      <c r="C15" s="52">
        <v>10551.246000000006</v>
      </c>
      <c r="D15" s="61">
        <v>1413.9349999999997</v>
      </c>
      <c r="E15" s="480">
        <f t="shared" si="0"/>
        <v>11965.181000000006</v>
      </c>
      <c r="F15" s="52">
        <v>27322.521000000004</v>
      </c>
      <c r="G15" s="50">
        <v>16748.225</v>
      </c>
      <c r="H15" s="57">
        <f t="shared" si="1"/>
        <v>44070.746</v>
      </c>
      <c r="I15" s="59">
        <v>2335.556</v>
      </c>
      <c r="J15" s="58">
        <v>1764.0460000000005</v>
      </c>
      <c r="K15" s="57">
        <f t="shared" si="2"/>
        <v>4099.602000000001</v>
      </c>
      <c r="L15" s="369">
        <f t="shared" si="3"/>
        <v>29658.077000000005</v>
      </c>
      <c r="M15" s="415">
        <f t="shared" si="3"/>
        <v>18512.271</v>
      </c>
      <c r="N15" s="429">
        <f t="shared" si="3"/>
        <v>48170.348</v>
      </c>
      <c r="O15" s="55">
        <f t="shared" si="4"/>
        <v>60135.529</v>
      </c>
    </row>
    <row r="16" spans="1:15" s="389" customFormat="1" ht="18.75" customHeight="1">
      <c r="A16" s="522"/>
      <c r="B16" s="68" t="s">
        <v>14</v>
      </c>
      <c r="C16" s="52">
        <v>9446.482999999984</v>
      </c>
      <c r="D16" s="61">
        <v>1253.3300000000002</v>
      </c>
      <c r="E16" s="480">
        <f t="shared" si="0"/>
        <v>10699.812999999984</v>
      </c>
      <c r="F16" s="52">
        <v>22097.48</v>
      </c>
      <c r="G16" s="50">
        <v>15023.589000000002</v>
      </c>
      <c r="H16" s="57">
        <f t="shared" si="1"/>
        <v>37121.069</v>
      </c>
      <c r="I16" s="59">
        <v>2440.523</v>
      </c>
      <c r="J16" s="58">
        <v>2538.787</v>
      </c>
      <c r="K16" s="57">
        <f t="shared" si="2"/>
        <v>4979.3099999999995</v>
      </c>
      <c r="L16" s="369">
        <f t="shared" si="3"/>
        <v>24538.003</v>
      </c>
      <c r="M16" s="415">
        <f t="shared" si="3"/>
        <v>17562.376</v>
      </c>
      <c r="N16" s="429">
        <f t="shared" si="3"/>
        <v>42100.379</v>
      </c>
      <c r="O16" s="55">
        <f t="shared" si="4"/>
        <v>52800.19199999998</v>
      </c>
    </row>
    <row r="17" spans="1:15" s="402" customFormat="1" ht="18.75" customHeight="1">
      <c r="A17" s="522"/>
      <c r="B17" s="62" t="s">
        <v>13</v>
      </c>
      <c r="C17" s="52">
        <v>9971.373999999998</v>
      </c>
      <c r="D17" s="61">
        <v>1343.303999999998</v>
      </c>
      <c r="E17" s="480">
        <f t="shared" si="0"/>
        <v>11314.677999999996</v>
      </c>
      <c r="F17" s="52">
        <v>22063.293000000012</v>
      </c>
      <c r="G17" s="50">
        <v>13950.788999999999</v>
      </c>
      <c r="H17" s="57">
        <f t="shared" si="1"/>
        <v>36014.08200000001</v>
      </c>
      <c r="I17" s="59">
        <v>1667.6969999999997</v>
      </c>
      <c r="J17" s="58">
        <v>1985.0459999999998</v>
      </c>
      <c r="K17" s="57">
        <f t="shared" si="2"/>
        <v>3652.7429999999995</v>
      </c>
      <c r="L17" s="369">
        <f t="shared" si="3"/>
        <v>23730.990000000013</v>
      </c>
      <c r="M17" s="415">
        <f t="shared" si="3"/>
        <v>15935.835</v>
      </c>
      <c r="N17" s="429">
        <f t="shared" si="3"/>
        <v>39666.82500000001</v>
      </c>
      <c r="O17" s="55">
        <f t="shared" si="4"/>
        <v>50981.50300000001</v>
      </c>
    </row>
    <row r="18" spans="1:15" s="413" customFormat="1" ht="18.75" customHeight="1">
      <c r="A18" s="522"/>
      <c r="B18" s="62" t="s">
        <v>12</v>
      </c>
      <c r="C18" s="52">
        <v>9641.683999999994</v>
      </c>
      <c r="D18" s="61">
        <v>1206.2630000000001</v>
      </c>
      <c r="E18" s="480">
        <f t="shared" si="0"/>
        <v>10847.946999999995</v>
      </c>
      <c r="F18" s="52">
        <v>21903.647000000004</v>
      </c>
      <c r="G18" s="50">
        <v>15068.443000000003</v>
      </c>
      <c r="H18" s="57">
        <f t="shared" si="1"/>
        <v>36972.09000000001</v>
      </c>
      <c r="I18" s="59">
        <v>3649.382</v>
      </c>
      <c r="J18" s="58">
        <v>3141.3179999999993</v>
      </c>
      <c r="K18" s="57">
        <f t="shared" si="2"/>
        <v>6790.699999999999</v>
      </c>
      <c r="L18" s="369">
        <f t="shared" si="3"/>
        <v>25553.029000000006</v>
      </c>
      <c r="M18" s="415">
        <f t="shared" si="3"/>
        <v>18209.761000000002</v>
      </c>
      <c r="N18" s="429">
        <f t="shared" si="3"/>
        <v>43762.79000000001</v>
      </c>
      <c r="O18" s="55">
        <f t="shared" si="4"/>
        <v>54610.737</v>
      </c>
    </row>
    <row r="19" spans="1:15" ht="18.75" customHeight="1">
      <c r="A19" s="522"/>
      <c r="B19" s="62" t="s">
        <v>11</v>
      </c>
      <c r="C19" s="52">
        <v>10798.104999999996</v>
      </c>
      <c r="D19" s="61">
        <v>1398.145999999999</v>
      </c>
      <c r="E19" s="480">
        <f t="shared" si="0"/>
        <v>12196.250999999995</v>
      </c>
      <c r="F19" s="52">
        <v>21503.690999999988</v>
      </c>
      <c r="G19" s="50">
        <v>16217.218000000003</v>
      </c>
      <c r="H19" s="57">
        <f t="shared" si="1"/>
        <v>37720.90899999999</v>
      </c>
      <c r="I19" s="59">
        <v>4812.9890000000005</v>
      </c>
      <c r="J19" s="58">
        <v>2591.312</v>
      </c>
      <c r="K19" s="57">
        <f t="shared" si="2"/>
        <v>7404.301</v>
      </c>
      <c r="L19" s="369">
        <f t="shared" si="3"/>
        <v>26316.67999999999</v>
      </c>
      <c r="M19" s="415">
        <f t="shared" si="3"/>
        <v>18808.530000000002</v>
      </c>
      <c r="N19" s="429">
        <f t="shared" si="3"/>
        <v>45125.20999999999</v>
      </c>
      <c r="O19" s="55">
        <f t="shared" si="4"/>
        <v>57321.46099999999</v>
      </c>
    </row>
    <row r="20" spans="1:15" s="422" customFormat="1" ht="18.75" customHeight="1">
      <c r="A20" s="523"/>
      <c r="B20" s="62" t="s">
        <v>10</v>
      </c>
      <c r="C20" s="52">
        <v>10881.442999999996</v>
      </c>
      <c r="D20" s="61">
        <v>1539.6559999999995</v>
      </c>
      <c r="E20" s="480">
        <f t="shared" si="0"/>
        <v>12421.098999999995</v>
      </c>
      <c r="F20" s="52">
        <v>23228.91</v>
      </c>
      <c r="G20" s="50">
        <v>16263.604999999992</v>
      </c>
      <c r="H20" s="57">
        <f t="shared" si="1"/>
        <v>39492.51499999999</v>
      </c>
      <c r="I20" s="59">
        <v>3827.076</v>
      </c>
      <c r="J20" s="58">
        <v>3287.1330000000003</v>
      </c>
      <c r="K20" s="57">
        <f t="shared" si="2"/>
        <v>7114.209000000001</v>
      </c>
      <c r="L20" s="369">
        <f t="shared" si="3"/>
        <v>27055.986</v>
      </c>
      <c r="M20" s="415">
        <f t="shared" si="3"/>
        <v>19550.737999999994</v>
      </c>
      <c r="N20" s="429">
        <f t="shared" si="3"/>
        <v>46606.723999999995</v>
      </c>
      <c r="O20" s="55">
        <f t="shared" si="4"/>
        <v>59027.82299999999</v>
      </c>
    </row>
    <row r="21" spans="1:15" s="54" customFormat="1" ht="18.75" customHeight="1">
      <c r="A21" s="522"/>
      <c r="B21" s="62" t="s">
        <v>9</v>
      </c>
      <c r="C21" s="52">
        <v>11765.118999999993</v>
      </c>
      <c r="D21" s="61">
        <v>828.9399999999991</v>
      </c>
      <c r="E21" s="480">
        <f t="shared" si="0"/>
        <v>12594.058999999992</v>
      </c>
      <c r="F21" s="52">
        <v>21384.929999999997</v>
      </c>
      <c r="G21" s="50">
        <v>17472.437</v>
      </c>
      <c r="H21" s="57">
        <f t="shared" si="1"/>
        <v>38857.367</v>
      </c>
      <c r="I21" s="59">
        <v>3186.0379999999996</v>
      </c>
      <c r="J21" s="58">
        <v>1762.3460000000002</v>
      </c>
      <c r="K21" s="57">
        <f t="shared" si="2"/>
        <v>4948.384</v>
      </c>
      <c r="L21" s="369">
        <f t="shared" si="3"/>
        <v>24570.967999999997</v>
      </c>
      <c r="M21" s="415">
        <f t="shared" si="3"/>
        <v>19234.783000000003</v>
      </c>
      <c r="N21" s="429">
        <f t="shared" si="3"/>
        <v>43805.751</v>
      </c>
      <c r="O21" s="55">
        <f t="shared" si="4"/>
        <v>56399.80999999999</v>
      </c>
    </row>
    <row r="22" spans="1:15" ht="18.75" customHeight="1" thickBot="1">
      <c r="A22" s="524"/>
      <c r="B22" s="62" t="s">
        <v>8</v>
      </c>
      <c r="C22" s="52">
        <v>13383.345999999998</v>
      </c>
      <c r="D22" s="61">
        <v>1036.841999999999</v>
      </c>
      <c r="E22" s="480">
        <f t="shared" si="0"/>
        <v>14420.187999999996</v>
      </c>
      <c r="F22" s="52">
        <v>23630.953000000005</v>
      </c>
      <c r="G22" s="50">
        <v>19559.736000000004</v>
      </c>
      <c r="H22" s="57">
        <f t="shared" si="1"/>
        <v>43190.68900000001</v>
      </c>
      <c r="I22" s="59">
        <v>2184.1800000000003</v>
      </c>
      <c r="J22" s="58">
        <v>1650.5690000000004</v>
      </c>
      <c r="K22" s="57">
        <f t="shared" si="2"/>
        <v>3834.7490000000007</v>
      </c>
      <c r="L22" s="369">
        <f t="shared" si="3"/>
        <v>25815.133000000005</v>
      </c>
      <c r="M22" s="415">
        <f t="shared" si="3"/>
        <v>21210.305000000004</v>
      </c>
      <c r="N22" s="429">
        <f t="shared" si="3"/>
        <v>47025.43800000002</v>
      </c>
      <c r="O22" s="55">
        <f t="shared" si="4"/>
        <v>61445.62600000001</v>
      </c>
    </row>
    <row r="23" spans="1:15" ht="3.75" customHeight="1">
      <c r="A23" s="67"/>
      <c r="B23" s="66"/>
      <c r="C23" s="65"/>
      <c r="D23" s="64"/>
      <c r="E23" s="481">
        <f t="shared" si="0"/>
        <v>0</v>
      </c>
      <c r="F23" s="40"/>
      <c r="G23" s="39"/>
      <c r="H23" s="38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2012</v>
      </c>
      <c r="B24" s="90" t="s">
        <v>7</v>
      </c>
      <c r="C24" s="52">
        <v>9210.109999999999</v>
      </c>
      <c r="D24" s="61">
        <v>1039.0659999999993</v>
      </c>
      <c r="E24" s="480">
        <f t="shared" si="0"/>
        <v>10249.175999999998</v>
      </c>
      <c r="F24" s="60">
        <v>25396.219</v>
      </c>
      <c r="G24" s="50">
        <v>14189.631999999996</v>
      </c>
      <c r="H24" s="57">
        <f aca="true" t="shared" si="5" ref="H24:H31">G24+F24</f>
        <v>39585.850999999995</v>
      </c>
      <c r="I24" s="59">
        <v>2258.958</v>
      </c>
      <c r="J24" s="58">
        <v>545.3380000000001</v>
      </c>
      <c r="K24" s="57">
        <f aca="true" t="shared" si="6" ref="K24:K29">J24+I24</f>
        <v>2804.2960000000003</v>
      </c>
      <c r="L24" s="369">
        <f t="shared" si="3"/>
        <v>27655.177</v>
      </c>
      <c r="M24" s="415">
        <f t="shared" si="3"/>
        <v>14734.969999999996</v>
      </c>
      <c r="N24" s="429">
        <f t="shared" si="3"/>
        <v>42390.147</v>
      </c>
      <c r="O24" s="55">
        <f t="shared" si="4"/>
        <v>52639.323</v>
      </c>
    </row>
    <row r="25" spans="1:15" ht="19.5" customHeight="1">
      <c r="A25" s="63"/>
      <c r="B25" s="90" t="s">
        <v>6</v>
      </c>
      <c r="C25" s="52">
        <v>9720.685</v>
      </c>
      <c r="D25" s="61">
        <v>1309.3049999999996</v>
      </c>
      <c r="E25" s="480">
        <f t="shared" si="0"/>
        <v>11029.99</v>
      </c>
      <c r="F25" s="60">
        <v>26289.17</v>
      </c>
      <c r="G25" s="50">
        <v>15899.264000000005</v>
      </c>
      <c r="H25" s="57">
        <f t="shared" si="5"/>
        <v>42188.434</v>
      </c>
      <c r="I25" s="59">
        <v>2191.698</v>
      </c>
      <c r="J25" s="58">
        <v>1736.9070000000002</v>
      </c>
      <c r="K25" s="57">
        <f t="shared" si="6"/>
        <v>3928.605</v>
      </c>
      <c r="L25" s="369">
        <f aca="true" t="shared" si="7" ref="L25:N26">I25+F25</f>
        <v>28480.868</v>
      </c>
      <c r="M25" s="415">
        <f t="shared" si="7"/>
        <v>17636.171000000006</v>
      </c>
      <c r="N25" s="429">
        <f t="shared" si="7"/>
        <v>46117.039000000004</v>
      </c>
      <c r="O25" s="55">
        <f aca="true" t="shared" si="8" ref="O25:O30">N25+E25</f>
        <v>57147.029</v>
      </c>
    </row>
    <row r="26" spans="1:15" ht="19.5" customHeight="1">
      <c r="A26" s="63"/>
      <c r="B26" s="90" t="s">
        <v>5</v>
      </c>
      <c r="C26" s="52">
        <v>11697.127000000002</v>
      </c>
      <c r="D26" s="61">
        <v>1510.873999999999</v>
      </c>
      <c r="E26" s="480">
        <f t="shared" si="0"/>
        <v>13208.001</v>
      </c>
      <c r="F26" s="60">
        <v>25006.329999999994</v>
      </c>
      <c r="G26" s="50">
        <v>18303.338000000003</v>
      </c>
      <c r="H26" s="57">
        <f t="shared" si="5"/>
        <v>43309.668</v>
      </c>
      <c r="I26" s="59">
        <v>2734.741</v>
      </c>
      <c r="J26" s="58">
        <v>1962.816</v>
      </c>
      <c r="K26" s="57">
        <f t="shared" si="6"/>
        <v>4697.557</v>
      </c>
      <c r="L26" s="369">
        <f t="shared" si="7"/>
        <v>27741.070999999996</v>
      </c>
      <c r="M26" s="415">
        <f t="shared" si="7"/>
        <v>20266.154000000002</v>
      </c>
      <c r="N26" s="429">
        <f t="shared" si="7"/>
        <v>48007.225</v>
      </c>
      <c r="O26" s="55">
        <f t="shared" si="8"/>
        <v>61215.225999999995</v>
      </c>
    </row>
    <row r="27" spans="1:15" ht="19.5" customHeight="1">
      <c r="A27" s="63"/>
      <c r="B27" s="90" t="s">
        <v>16</v>
      </c>
      <c r="C27" s="52">
        <v>9890.865999999996</v>
      </c>
      <c r="D27" s="61">
        <v>1125.8489999999988</v>
      </c>
      <c r="E27" s="480">
        <f aca="true" t="shared" si="9" ref="E27:E32">D27+C27</f>
        <v>11016.714999999995</v>
      </c>
      <c r="F27" s="60">
        <v>29797.279</v>
      </c>
      <c r="G27" s="50">
        <v>16720.779</v>
      </c>
      <c r="H27" s="57">
        <f t="shared" si="5"/>
        <v>46518.058</v>
      </c>
      <c r="I27" s="59">
        <v>2954.0289999999995</v>
      </c>
      <c r="J27" s="58">
        <v>1660.3850000000002</v>
      </c>
      <c r="K27" s="57">
        <f t="shared" si="6"/>
        <v>4614.414</v>
      </c>
      <c r="L27" s="369">
        <f aca="true" t="shared" si="10" ref="L27:N28">I27+F27</f>
        <v>32751.307999999997</v>
      </c>
      <c r="M27" s="415">
        <f t="shared" si="10"/>
        <v>18381.163999999997</v>
      </c>
      <c r="N27" s="429">
        <f t="shared" si="10"/>
        <v>51132.471999999994</v>
      </c>
      <c r="O27" s="55">
        <f t="shared" si="8"/>
        <v>62149.18699999999</v>
      </c>
    </row>
    <row r="28" spans="1:15" ht="19.5" customHeight="1">
      <c r="A28" s="63"/>
      <c r="B28" s="90" t="s">
        <v>15</v>
      </c>
      <c r="C28" s="52">
        <v>11143.578999999994</v>
      </c>
      <c r="D28" s="61">
        <v>1192.4209999999964</v>
      </c>
      <c r="E28" s="480">
        <f t="shared" si="9"/>
        <v>12335.99999999999</v>
      </c>
      <c r="F28" s="60">
        <v>30724.053999999986</v>
      </c>
      <c r="G28" s="50">
        <v>17723.575999999997</v>
      </c>
      <c r="H28" s="57">
        <f t="shared" si="5"/>
        <v>48447.62999999998</v>
      </c>
      <c r="I28" s="59">
        <v>2706.5860000000002</v>
      </c>
      <c r="J28" s="58">
        <v>1619.6519999999998</v>
      </c>
      <c r="K28" s="57">
        <f t="shared" si="6"/>
        <v>4326.238</v>
      </c>
      <c r="L28" s="369">
        <f t="shared" si="10"/>
        <v>33430.639999999985</v>
      </c>
      <c r="M28" s="415">
        <f t="shared" si="10"/>
        <v>19343.227999999996</v>
      </c>
      <c r="N28" s="429">
        <f t="shared" si="10"/>
        <v>52773.86799999998</v>
      </c>
      <c r="O28" s="55">
        <f t="shared" si="8"/>
        <v>65109.86799999997</v>
      </c>
    </row>
    <row r="29" spans="1:15" ht="19.5" customHeight="1">
      <c r="A29" s="63"/>
      <c r="B29" s="90" t="s">
        <v>14</v>
      </c>
      <c r="C29" s="52">
        <v>10325.54199999999</v>
      </c>
      <c r="D29" s="61">
        <v>1139.5539999999996</v>
      </c>
      <c r="E29" s="480">
        <f t="shared" si="9"/>
        <v>11465.09599999999</v>
      </c>
      <c r="F29" s="60">
        <v>23430.658</v>
      </c>
      <c r="G29" s="50">
        <v>16463.131</v>
      </c>
      <c r="H29" s="57">
        <f t="shared" si="5"/>
        <v>39893.789000000004</v>
      </c>
      <c r="I29" s="59">
        <v>2708.963</v>
      </c>
      <c r="J29" s="58">
        <v>2104.3119999999994</v>
      </c>
      <c r="K29" s="57">
        <f t="shared" si="6"/>
        <v>4813.275</v>
      </c>
      <c r="L29" s="369">
        <f aca="true" t="shared" si="11" ref="L29:N30">I29+F29</f>
        <v>26139.621</v>
      </c>
      <c r="M29" s="415">
        <f t="shared" si="11"/>
        <v>18567.443</v>
      </c>
      <c r="N29" s="429">
        <f t="shared" si="11"/>
        <v>44707.064000000006</v>
      </c>
      <c r="O29" s="55">
        <f t="shared" si="8"/>
        <v>56172.159999999996</v>
      </c>
    </row>
    <row r="30" spans="1:15" ht="19.5" customHeight="1">
      <c r="A30" s="63"/>
      <c r="B30" s="90" t="s">
        <v>13</v>
      </c>
      <c r="C30" s="52">
        <v>10297.995999999996</v>
      </c>
      <c r="D30" s="61">
        <v>1229.7600000000004</v>
      </c>
      <c r="E30" s="480">
        <f t="shared" si="9"/>
        <v>11527.755999999996</v>
      </c>
      <c r="F30" s="60">
        <v>21666.458</v>
      </c>
      <c r="G30" s="50">
        <v>14737.718999999992</v>
      </c>
      <c r="H30" s="57">
        <f t="shared" si="5"/>
        <v>36404.17699999999</v>
      </c>
      <c r="I30" s="59">
        <v>2660.7709999999997</v>
      </c>
      <c r="J30" s="58">
        <v>2416.1269999999995</v>
      </c>
      <c r="K30" s="57">
        <f aca="true" t="shared" si="12" ref="K30:K35">J30+I30</f>
        <v>5076.897999999999</v>
      </c>
      <c r="L30" s="369">
        <f t="shared" si="11"/>
        <v>24327.229</v>
      </c>
      <c r="M30" s="415">
        <f t="shared" si="11"/>
        <v>17153.84599999999</v>
      </c>
      <c r="N30" s="429">
        <f t="shared" si="11"/>
        <v>41481.07499999999</v>
      </c>
      <c r="O30" s="55">
        <f t="shared" si="8"/>
        <v>53008.830999999984</v>
      </c>
    </row>
    <row r="31" spans="1:15" ht="19.5" customHeight="1">
      <c r="A31" s="63"/>
      <c r="B31" s="90" t="s">
        <v>12</v>
      </c>
      <c r="C31" s="52">
        <v>9764.418000000003</v>
      </c>
      <c r="D31" s="61">
        <v>1549.9879999999991</v>
      </c>
      <c r="E31" s="480">
        <f t="shared" si="9"/>
        <v>11314.406000000003</v>
      </c>
      <c r="F31" s="60">
        <v>24852.113000000012</v>
      </c>
      <c r="G31" s="50">
        <v>16805.007</v>
      </c>
      <c r="H31" s="57">
        <f t="shared" si="5"/>
        <v>41657.12000000001</v>
      </c>
      <c r="I31" s="59">
        <v>2429.8960000000006</v>
      </c>
      <c r="J31" s="58">
        <v>2544.995</v>
      </c>
      <c r="K31" s="57">
        <f t="shared" si="12"/>
        <v>4974.8910000000005</v>
      </c>
      <c r="L31" s="369">
        <f aca="true" t="shared" si="13" ref="L31:N32">I31+F31</f>
        <v>27282.009000000013</v>
      </c>
      <c r="M31" s="415">
        <f t="shared" si="13"/>
        <v>19350.002</v>
      </c>
      <c r="N31" s="429">
        <f t="shared" si="13"/>
        <v>46632.01100000001</v>
      </c>
      <c r="O31" s="55">
        <f>N31+E31</f>
        <v>57946.417000000016</v>
      </c>
    </row>
    <row r="32" spans="1:15" ht="19.5" customHeight="1">
      <c r="A32" s="63"/>
      <c r="B32" s="90" t="s">
        <v>11</v>
      </c>
      <c r="C32" s="52">
        <v>9757.755999999996</v>
      </c>
      <c r="D32" s="61">
        <v>1184.679999999998</v>
      </c>
      <c r="E32" s="480">
        <f t="shared" si="9"/>
        <v>10942.435999999994</v>
      </c>
      <c r="F32" s="60">
        <v>24181.38299999999</v>
      </c>
      <c r="G32" s="50">
        <v>19256.211000000007</v>
      </c>
      <c r="H32" s="57">
        <f>G32+F32</f>
        <v>43437.594</v>
      </c>
      <c r="I32" s="59">
        <v>3007.2930000000006</v>
      </c>
      <c r="J32" s="58">
        <v>1811.1480000000001</v>
      </c>
      <c r="K32" s="57">
        <f t="shared" si="12"/>
        <v>4818.441000000001</v>
      </c>
      <c r="L32" s="369">
        <f t="shared" si="13"/>
        <v>27188.675999999992</v>
      </c>
      <c r="M32" s="415">
        <f t="shared" si="13"/>
        <v>21067.359000000008</v>
      </c>
      <c r="N32" s="429">
        <f t="shared" si="13"/>
        <v>48256.034999999996</v>
      </c>
      <c r="O32" s="55">
        <f>N32+E32</f>
        <v>59198.47099999999</v>
      </c>
    </row>
    <row r="33" spans="1:15" ht="19.5" customHeight="1">
      <c r="A33" s="63"/>
      <c r="B33" s="90" t="s">
        <v>10</v>
      </c>
      <c r="C33" s="52">
        <v>11058.368999999992</v>
      </c>
      <c r="D33" s="61">
        <v>1354.8229999999976</v>
      </c>
      <c r="E33" s="480">
        <f>D33+C33</f>
        <v>12413.191999999988</v>
      </c>
      <c r="F33" s="60">
        <v>26151.77500000001</v>
      </c>
      <c r="G33" s="50">
        <v>17573.39499999999</v>
      </c>
      <c r="H33" s="57">
        <f>G33+F33</f>
        <v>43725.17</v>
      </c>
      <c r="I33" s="59">
        <v>2969.441000000001</v>
      </c>
      <c r="J33" s="58">
        <v>2118.2890000000007</v>
      </c>
      <c r="K33" s="57">
        <f t="shared" si="12"/>
        <v>5087.730000000001</v>
      </c>
      <c r="L33" s="369">
        <f aca="true" t="shared" si="14" ref="L33:N35">I33+F33</f>
        <v>29121.21600000001</v>
      </c>
      <c r="M33" s="415">
        <f t="shared" si="14"/>
        <v>19691.68399999999</v>
      </c>
      <c r="N33" s="429">
        <f t="shared" si="14"/>
        <v>48812.9</v>
      </c>
      <c r="O33" s="55">
        <f>N33+E33</f>
        <v>61226.09199999999</v>
      </c>
    </row>
    <row r="34" spans="1:15" ht="19.5" customHeight="1">
      <c r="A34" s="63"/>
      <c r="B34" s="90" t="s">
        <v>9</v>
      </c>
      <c r="C34" s="52">
        <v>11508.782999999994</v>
      </c>
      <c r="D34" s="61">
        <v>1266.3759999999988</v>
      </c>
      <c r="E34" s="480">
        <f>D34+C34</f>
        <v>12775.158999999992</v>
      </c>
      <c r="F34" s="60">
        <v>26033.40700000001</v>
      </c>
      <c r="G34" s="50">
        <v>20599.597</v>
      </c>
      <c r="H34" s="57">
        <f>G34+F34</f>
        <v>46633.004000000015</v>
      </c>
      <c r="I34" s="59">
        <v>1906.1180000000002</v>
      </c>
      <c r="J34" s="58">
        <v>1549.651</v>
      </c>
      <c r="K34" s="57">
        <f t="shared" si="12"/>
        <v>3455.7690000000002</v>
      </c>
      <c r="L34" s="369">
        <f t="shared" si="14"/>
        <v>27939.52500000001</v>
      </c>
      <c r="M34" s="415">
        <f t="shared" si="14"/>
        <v>22149.248000000003</v>
      </c>
      <c r="N34" s="429">
        <f t="shared" si="14"/>
        <v>50088.773000000016</v>
      </c>
      <c r="O34" s="55">
        <f>N34+E34</f>
        <v>62863.93200000001</v>
      </c>
    </row>
    <row r="35" spans="1:15" ht="19.5" customHeight="1" thickBot="1">
      <c r="A35" s="63"/>
      <c r="B35" s="90" t="s">
        <v>8</v>
      </c>
      <c r="C35" s="52">
        <v>12160.971999999998</v>
      </c>
      <c r="D35" s="61">
        <v>1509.9099999999978</v>
      </c>
      <c r="E35" s="480">
        <f>D35+C35</f>
        <v>13670.881999999996</v>
      </c>
      <c r="F35" s="60">
        <v>26428.444000000003</v>
      </c>
      <c r="G35" s="50">
        <v>20319.513000000006</v>
      </c>
      <c r="H35" s="57">
        <f>G35+F35</f>
        <v>46747.95700000001</v>
      </c>
      <c r="I35" s="59">
        <v>2167.152</v>
      </c>
      <c r="J35" s="58">
        <v>1745.642</v>
      </c>
      <c r="K35" s="57">
        <f t="shared" si="12"/>
        <v>3912.794</v>
      </c>
      <c r="L35" s="369">
        <f t="shared" si="14"/>
        <v>28595.596000000005</v>
      </c>
      <c r="M35" s="415">
        <f t="shared" si="14"/>
        <v>22065.155000000006</v>
      </c>
      <c r="N35" s="429">
        <f t="shared" si="14"/>
        <v>50660.75100000001</v>
      </c>
      <c r="O35" s="55">
        <f>N35+E35</f>
        <v>64331.63300000001</v>
      </c>
    </row>
    <row r="36" spans="1:15" ht="18" customHeight="1">
      <c r="A36" s="53" t="s">
        <v>4</v>
      </c>
      <c r="B36" s="41"/>
      <c r="C36" s="40"/>
      <c r="D36" s="39"/>
      <c r="E36" s="482"/>
      <c r="F36" s="40"/>
      <c r="G36" s="39"/>
      <c r="H36" s="38"/>
      <c r="I36" s="40"/>
      <c r="J36" s="39"/>
      <c r="K36" s="38"/>
      <c r="L36" s="89"/>
      <c r="M36" s="416"/>
      <c r="N36" s="430"/>
      <c r="O36" s="36"/>
    </row>
    <row r="37" spans="1:15" ht="18" customHeight="1">
      <c r="A37" s="35" t="s">
        <v>200</v>
      </c>
      <c r="B37" s="48"/>
      <c r="C37" s="52">
        <f>SUM(C11:C22)</f>
        <v>124108.43499999997</v>
      </c>
      <c r="D37" s="50">
        <f aca="true" t="shared" si="15" ref="D37:O37">SUM(D11:D22)</f>
        <v>13355.10199999999</v>
      </c>
      <c r="E37" s="483">
        <f t="shared" si="15"/>
        <v>137463.53699999998</v>
      </c>
      <c r="F37" s="52">
        <f t="shared" si="15"/>
        <v>283689.2</v>
      </c>
      <c r="G37" s="50">
        <f t="shared" si="15"/>
        <v>192881.67</v>
      </c>
      <c r="H37" s="51">
        <f t="shared" si="15"/>
        <v>476570.87</v>
      </c>
      <c r="I37" s="52">
        <f t="shared" si="15"/>
        <v>42515.89200000001</v>
      </c>
      <c r="J37" s="50">
        <f t="shared" si="15"/>
        <v>27682.483</v>
      </c>
      <c r="K37" s="51">
        <f t="shared" si="15"/>
        <v>70198.375</v>
      </c>
      <c r="L37" s="52">
        <f t="shared" si="15"/>
        <v>326205.09200000006</v>
      </c>
      <c r="M37" s="417">
        <f t="shared" si="15"/>
        <v>220564.153</v>
      </c>
      <c r="N37" s="431">
        <f t="shared" si="15"/>
        <v>546769.2449999999</v>
      </c>
      <c r="O37" s="49">
        <f t="shared" si="15"/>
        <v>684232.782</v>
      </c>
    </row>
    <row r="38" spans="1:15" ht="18" customHeight="1" thickBot="1">
      <c r="A38" s="35" t="s">
        <v>201</v>
      </c>
      <c r="B38" s="48"/>
      <c r="C38" s="47">
        <f>SUM(C24:C35)</f>
        <v>126536.20299999995</v>
      </c>
      <c r="D38" s="44">
        <f aca="true" t="shared" si="16" ref="D38:O38">SUM(D24:D35)</f>
        <v>15412.605999999985</v>
      </c>
      <c r="E38" s="484">
        <f t="shared" si="16"/>
        <v>141948.80899999992</v>
      </c>
      <c r="F38" s="46">
        <f t="shared" si="16"/>
        <v>309957.29</v>
      </c>
      <c r="G38" s="44">
        <f t="shared" si="16"/>
        <v>208591.162</v>
      </c>
      <c r="H38" s="45">
        <f t="shared" si="16"/>
        <v>518548.45199999993</v>
      </c>
      <c r="I38" s="46">
        <f t="shared" si="16"/>
        <v>30695.646</v>
      </c>
      <c r="J38" s="44">
        <f t="shared" si="16"/>
        <v>21815.262000000002</v>
      </c>
      <c r="K38" s="45">
        <f t="shared" si="16"/>
        <v>52510.90800000001</v>
      </c>
      <c r="L38" s="46">
        <f t="shared" si="16"/>
        <v>340652.93600000005</v>
      </c>
      <c r="M38" s="418">
        <f t="shared" si="16"/>
        <v>230406.42399999997</v>
      </c>
      <c r="N38" s="432">
        <f t="shared" si="16"/>
        <v>571059.36</v>
      </c>
      <c r="O38" s="43">
        <f t="shared" si="16"/>
        <v>713008.1689999999</v>
      </c>
    </row>
    <row r="39" spans="1:15" ht="16.5" customHeight="1">
      <c r="A39" s="42" t="s">
        <v>3</v>
      </c>
      <c r="B39" s="41"/>
      <c r="C39" s="40"/>
      <c r="D39" s="39"/>
      <c r="E39" s="485"/>
      <c r="F39" s="40"/>
      <c r="G39" s="39"/>
      <c r="H39" s="38"/>
      <c r="I39" s="40"/>
      <c r="J39" s="39"/>
      <c r="K39" s="38"/>
      <c r="L39" s="89"/>
      <c r="M39" s="416"/>
      <c r="N39" s="433"/>
      <c r="O39" s="36"/>
    </row>
    <row r="40" spans="1:15" ht="16.5" customHeight="1">
      <c r="A40" s="35" t="s">
        <v>202</v>
      </c>
      <c r="B40" s="34"/>
      <c r="C40" s="456">
        <f>(C35/C22-1)*100</f>
        <v>-9.133545527403985</v>
      </c>
      <c r="D40" s="457">
        <f aca="true" t="shared" si="17" ref="D40:O40">(D35/D22-1)*100</f>
        <v>45.62585234780221</v>
      </c>
      <c r="E40" s="486">
        <f t="shared" si="17"/>
        <v>-5.196229064419966</v>
      </c>
      <c r="F40" s="456">
        <f t="shared" si="17"/>
        <v>11.838248757889701</v>
      </c>
      <c r="G40" s="459">
        <f t="shared" si="17"/>
        <v>3.88439291818663</v>
      </c>
      <c r="H40" s="462">
        <f t="shared" si="17"/>
        <v>8.23619183292028</v>
      </c>
      <c r="I40" s="461">
        <f t="shared" si="17"/>
        <v>-0.779606076422279</v>
      </c>
      <c r="J40" s="457">
        <f t="shared" si="17"/>
        <v>5.760013668013864</v>
      </c>
      <c r="K40" s="462">
        <f t="shared" si="17"/>
        <v>2.0352049117164928</v>
      </c>
      <c r="L40" s="461">
        <f t="shared" si="17"/>
        <v>10.770670830942453</v>
      </c>
      <c r="M40" s="463">
        <f t="shared" si="17"/>
        <v>4.030352227372513</v>
      </c>
      <c r="N40" s="464">
        <f t="shared" si="17"/>
        <v>7.730524487618795</v>
      </c>
      <c r="O40" s="465">
        <f t="shared" si="17"/>
        <v>4.69684693260346</v>
      </c>
    </row>
    <row r="41" spans="1:15" ht="7.5" customHeight="1" thickBot="1">
      <c r="A41" s="33"/>
      <c r="B41" s="32"/>
      <c r="C41" s="31"/>
      <c r="D41" s="30"/>
      <c r="E41" s="487"/>
      <c r="F41" s="29"/>
      <c r="G41" s="27"/>
      <c r="H41" s="28"/>
      <c r="I41" s="29"/>
      <c r="J41" s="27"/>
      <c r="K41" s="28"/>
      <c r="L41" s="29"/>
      <c r="M41" s="419"/>
      <c r="N41" s="434"/>
      <c r="O41" s="25"/>
    </row>
    <row r="42" spans="1:15" ht="16.5" customHeight="1">
      <c r="A42" s="24" t="s">
        <v>2</v>
      </c>
      <c r="B42" s="23"/>
      <c r="C42" s="22"/>
      <c r="D42" s="21"/>
      <c r="E42" s="488"/>
      <c r="F42" s="20"/>
      <c r="G42" s="18"/>
      <c r="H42" s="19"/>
      <c r="I42" s="20"/>
      <c r="J42" s="18"/>
      <c r="K42" s="19"/>
      <c r="L42" s="20"/>
      <c r="M42" s="420"/>
      <c r="N42" s="435"/>
      <c r="O42" s="16"/>
    </row>
    <row r="43" spans="1:15" ht="16.5" customHeight="1" thickBot="1">
      <c r="A43" s="444" t="s">
        <v>203</v>
      </c>
      <c r="B43" s="15"/>
      <c r="C43" s="14">
        <f aca="true" t="shared" si="18" ref="C43:O43">(C38/C37-1)*100</f>
        <v>1.9561667988158726</v>
      </c>
      <c r="D43" s="10">
        <f t="shared" si="18"/>
        <v>15.406127186449027</v>
      </c>
      <c r="E43" s="489">
        <f t="shared" si="18"/>
        <v>3.2628812686523068</v>
      </c>
      <c r="F43" s="14">
        <f t="shared" si="18"/>
        <v>9.259460705589074</v>
      </c>
      <c r="G43" s="13">
        <f t="shared" si="18"/>
        <v>8.144626702993607</v>
      </c>
      <c r="H43" s="11">
        <f t="shared" si="18"/>
        <v>8.808255947326348</v>
      </c>
      <c r="I43" s="12">
        <f t="shared" si="18"/>
        <v>-27.80194756351344</v>
      </c>
      <c r="J43" s="10">
        <f t="shared" si="18"/>
        <v>-21.19470641416089</v>
      </c>
      <c r="K43" s="11">
        <f t="shared" si="18"/>
        <v>-25.196405187442007</v>
      </c>
      <c r="L43" s="12">
        <f t="shared" si="18"/>
        <v>4.4290675879455454</v>
      </c>
      <c r="M43" s="421">
        <f t="shared" si="18"/>
        <v>4.462316684796908</v>
      </c>
      <c r="N43" s="436">
        <f t="shared" si="18"/>
        <v>4.442480117915215</v>
      </c>
      <c r="O43" s="8">
        <f t="shared" si="18"/>
        <v>4.205496690160038</v>
      </c>
    </row>
    <row r="44" spans="1:14" s="5" customFormat="1" ht="17.25" customHeight="1" thickTop="1">
      <c r="A44" s="88" t="s">
        <v>1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="5" customFormat="1" ht="13.5" customHeight="1">
      <c r="A45" s="88" t="s">
        <v>0</v>
      </c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5">
      <c r="C65526" s="2" t="e">
        <f>((C65522/C65509)-1)*100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40:B40 P40:IV40 A43:B43 P43:IV43">
    <cfRule type="cellIs" priority="1" dxfId="91" operator="lessThan" stopIfTrue="1">
      <formula>0</formula>
    </cfRule>
  </conditionalFormatting>
  <conditionalFormatting sqref="C39:O43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selection activeCell="Q20" sqref="Q20"/>
    </sheetView>
  </sheetViews>
  <sheetFormatPr defaultColWidth="9.140625" defaultRowHeight="15"/>
  <cols>
    <col min="1" max="1" width="24.57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62" t="s">
        <v>28</v>
      </c>
      <c r="O1" s="563"/>
      <c r="P1" s="563"/>
      <c r="Q1" s="564"/>
    </row>
    <row r="2" ht="7.5" customHeight="1" thickBot="1"/>
    <row r="3" spans="1:17" ht="24" customHeight="1">
      <c r="A3" s="570" t="s">
        <v>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2"/>
    </row>
    <row r="4" spans="1:17" ht="18" customHeight="1" thickBot="1">
      <c r="A4" s="573" t="s">
        <v>38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5"/>
    </row>
    <row r="5" spans="1:17" ht="15" thickBot="1">
      <c r="A5" s="555" t="s">
        <v>37</v>
      </c>
      <c r="B5" s="565" t="s">
        <v>36</v>
      </c>
      <c r="C5" s="566"/>
      <c r="D5" s="566"/>
      <c r="E5" s="566"/>
      <c r="F5" s="567"/>
      <c r="G5" s="567"/>
      <c r="H5" s="567"/>
      <c r="I5" s="568"/>
      <c r="J5" s="566" t="s">
        <v>35</v>
      </c>
      <c r="K5" s="566"/>
      <c r="L5" s="566"/>
      <c r="M5" s="566"/>
      <c r="N5" s="566"/>
      <c r="O5" s="566"/>
      <c r="P5" s="566"/>
      <c r="Q5" s="569"/>
    </row>
    <row r="6" spans="1:17" s="120" customFormat="1" ht="25.5" customHeight="1" thickBot="1">
      <c r="A6" s="556"/>
      <c r="B6" s="552" t="s">
        <v>204</v>
      </c>
      <c r="C6" s="553"/>
      <c r="D6" s="554"/>
      <c r="E6" s="558" t="s">
        <v>34</v>
      </c>
      <c r="F6" s="552" t="s">
        <v>205</v>
      </c>
      <c r="G6" s="553"/>
      <c r="H6" s="554"/>
      <c r="I6" s="560" t="s">
        <v>33</v>
      </c>
      <c r="J6" s="552" t="s">
        <v>206</v>
      </c>
      <c r="K6" s="553"/>
      <c r="L6" s="554"/>
      <c r="M6" s="558" t="s">
        <v>34</v>
      </c>
      <c r="N6" s="552" t="s">
        <v>207</v>
      </c>
      <c r="O6" s="553"/>
      <c r="P6" s="554"/>
      <c r="Q6" s="558" t="s">
        <v>33</v>
      </c>
    </row>
    <row r="7" spans="1:17" s="115" customFormat="1" ht="26.25" thickBot="1">
      <c r="A7" s="557"/>
      <c r="B7" s="119" t="s">
        <v>22</v>
      </c>
      <c r="C7" s="116" t="s">
        <v>21</v>
      </c>
      <c r="D7" s="116" t="s">
        <v>17</v>
      </c>
      <c r="E7" s="559"/>
      <c r="F7" s="119" t="s">
        <v>22</v>
      </c>
      <c r="G7" s="117" t="s">
        <v>21</v>
      </c>
      <c r="H7" s="116" t="s">
        <v>17</v>
      </c>
      <c r="I7" s="561"/>
      <c r="J7" s="119" t="s">
        <v>22</v>
      </c>
      <c r="K7" s="116" t="s">
        <v>21</v>
      </c>
      <c r="L7" s="117" t="s">
        <v>17</v>
      </c>
      <c r="M7" s="559"/>
      <c r="N7" s="118" t="s">
        <v>22</v>
      </c>
      <c r="O7" s="117" t="s">
        <v>21</v>
      </c>
      <c r="P7" s="116" t="s">
        <v>17</v>
      </c>
      <c r="Q7" s="559"/>
    </row>
    <row r="8" spans="1:17" s="96" customFormat="1" ht="16.5" customHeight="1" thickBot="1">
      <c r="A8" s="114" t="s">
        <v>24</v>
      </c>
      <c r="B8" s="110">
        <f>SUM(B9:B22)</f>
        <v>1554769</v>
      </c>
      <c r="C8" s="109">
        <f>SUM(C9:C22)</f>
        <v>78912</v>
      </c>
      <c r="D8" s="109">
        <f aca="true" t="shared" si="0" ref="D8:D15">C8+B8</f>
        <v>1633681</v>
      </c>
      <c r="E8" s="111">
        <f aca="true" t="shared" si="1" ref="E8:E15">(D8/$D$8)</f>
        <v>1</v>
      </c>
      <c r="F8" s="110">
        <f>SUM(F9:F22)</f>
        <v>1333198</v>
      </c>
      <c r="G8" s="109">
        <f>SUM(G9:G22)</f>
        <v>84173</v>
      </c>
      <c r="H8" s="109">
        <f aca="true" t="shared" si="2" ref="H8:H15">G8+F8</f>
        <v>1417371</v>
      </c>
      <c r="I8" s="108">
        <f aca="true" t="shared" si="3" ref="I8:I15">(D8/H8-1)*100</f>
        <v>15.261353590556027</v>
      </c>
      <c r="J8" s="113">
        <f>SUM(J9:J22)</f>
        <v>16104117</v>
      </c>
      <c r="K8" s="112">
        <f>SUM(K9:K22)</f>
        <v>839276</v>
      </c>
      <c r="L8" s="109">
        <f aca="true" t="shared" si="4" ref="L8:L15">K8+J8</f>
        <v>16943393</v>
      </c>
      <c r="M8" s="111">
        <f aca="true" t="shared" si="5" ref="M8:M15">(L8/$L$8)</f>
        <v>1</v>
      </c>
      <c r="N8" s="110">
        <f>SUM(N9:N22)</f>
        <v>13807682</v>
      </c>
      <c r="O8" s="109">
        <f>SUM(O9:O22)</f>
        <v>821079</v>
      </c>
      <c r="P8" s="109">
        <f aca="true" t="shared" si="6" ref="P8:P15">O8+N8</f>
        <v>14628761</v>
      </c>
      <c r="Q8" s="108">
        <f aca="true" t="shared" si="7" ref="Q8:Q15">(L8/P8-1)*100</f>
        <v>15.822474644298312</v>
      </c>
    </row>
    <row r="9" spans="1:17" s="96" customFormat="1" ht="18" customHeight="1" thickTop="1">
      <c r="A9" s="107" t="s">
        <v>266</v>
      </c>
      <c r="B9" s="104">
        <v>814946</v>
      </c>
      <c r="C9" s="103">
        <v>28362</v>
      </c>
      <c r="D9" s="103">
        <f t="shared" si="0"/>
        <v>843308</v>
      </c>
      <c r="E9" s="105">
        <f t="shared" si="1"/>
        <v>0.5162011433076592</v>
      </c>
      <c r="F9" s="104">
        <v>730562</v>
      </c>
      <c r="G9" s="103">
        <v>34225</v>
      </c>
      <c r="H9" s="103">
        <f t="shared" si="2"/>
        <v>764787</v>
      </c>
      <c r="I9" s="106">
        <f t="shared" si="3"/>
        <v>10.267041673041</v>
      </c>
      <c r="J9" s="104">
        <v>9378122</v>
      </c>
      <c r="K9" s="103">
        <v>336026</v>
      </c>
      <c r="L9" s="103">
        <f t="shared" si="4"/>
        <v>9714148</v>
      </c>
      <c r="M9" s="105">
        <f t="shared" si="5"/>
        <v>0.5733295568366974</v>
      </c>
      <c r="N9" s="104">
        <v>7790042</v>
      </c>
      <c r="O9" s="103">
        <v>308522</v>
      </c>
      <c r="P9" s="103">
        <f t="shared" si="6"/>
        <v>8098564</v>
      </c>
      <c r="Q9" s="102">
        <f t="shared" si="7"/>
        <v>19.949018122225116</v>
      </c>
    </row>
    <row r="10" spans="1:17" s="96" customFormat="1" ht="18" customHeight="1">
      <c r="A10" s="107" t="s">
        <v>267</v>
      </c>
      <c r="B10" s="104">
        <v>321801</v>
      </c>
      <c r="C10" s="103">
        <v>0</v>
      </c>
      <c r="D10" s="103">
        <f t="shared" si="0"/>
        <v>321801</v>
      </c>
      <c r="E10" s="105">
        <f t="shared" si="1"/>
        <v>0.19697909200143723</v>
      </c>
      <c r="F10" s="104">
        <v>304514</v>
      </c>
      <c r="G10" s="103">
        <v>2781</v>
      </c>
      <c r="H10" s="103">
        <f t="shared" si="2"/>
        <v>307295</v>
      </c>
      <c r="I10" s="106">
        <f t="shared" si="3"/>
        <v>4.72054540425324</v>
      </c>
      <c r="J10" s="104">
        <v>3180140</v>
      </c>
      <c r="K10" s="103">
        <v>5737</v>
      </c>
      <c r="L10" s="103">
        <f t="shared" si="4"/>
        <v>3185877</v>
      </c>
      <c r="M10" s="105">
        <f t="shared" si="5"/>
        <v>0.18803063825527744</v>
      </c>
      <c r="N10" s="104">
        <v>2826305</v>
      </c>
      <c r="O10" s="103">
        <v>7814</v>
      </c>
      <c r="P10" s="103">
        <f t="shared" si="6"/>
        <v>2834119</v>
      </c>
      <c r="Q10" s="102">
        <f t="shared" si="7"/>
        <v>12.411546586434795</v>
      </c>
    </row>
    <row r="11" spans="1:17" s="96" customFormat="1" ht="18" customHeight="1">
      <c r="A11" s="107" t="s">
        <v>268</v>
      </c>
      <c r="B11" s="104">
        <v>148377</v>
      </c>
      <c r="C11" s="103">
        <v>0</v>
      </c>
      <c r="D11" s="103">
        <f t="shared" si="0"/>
        <v>148377</v>
      </c>
      <c r="E11" s="105">
        <f t="shared" si="1"/>
        <v>0.09082372874508549</v>
      </c>
      <c r="F11" s="104"/>
      <c r="G11" s="103"/>
      <c r="H11" s="103">
        <f t="shared" si="2"/>
        <v>0</v>
      </c>
      <c r="I11" s="106"/>
      <c r="J11" s="104">
        <v>558120</v>
      </c>
      <c r="K11" s="103"/>
      <c r="L11" s="103">
        <f t="shared" si="4"/>
        <v>558120</v>
      </c>
      <c r="M11" s="105">
        <f t="shared" si="5"/>
        <v>0.032940273533170125</v>
      </c>
      <c r="N11" s="104"/>
      <c r="O11" s="103"/>
      <c r="P11" s="103">
        <f t="shared" si="6"/>
        <v>0</v>
      </c>
      <c r="Q11" s="102"/>
    </row>
    <row r="12" spans="1:17" s="96" customFormat="1" ht="18" customHeight="1">
      <c r="A12" s="107" t="s">
        <v>269</v>
      </c>
      <c r="B12" s="104">
        <v>120783</v>
      </c>
      <c r="C12" s="103">
        <v>0</v>
      </c>
      <c r="D12" s="103">
        <f t="shared" si="0"/>
        <v>120783</v>
      </c>
      <c r="E12" s="105">
        <f t="shared" si="1"/>
        <v>0.07393303833490136</v>
      </c>
      <c r="F12" s="104">
        <v>135352</v>
      </c>
      <c r="G12" s="103">
        <v>246</v>
      </c>
      <c r="H12" s="103">
        <f t="shared" si="2"/>
        <v>135598</v>
      </c>
      <c r="I12" s="106">
        <f t="shared" si="3"/>
        <v>-10.92567736987271</v>
      </c>
      <c r="J12" s="104">
        <v>1346019</v>
      </c>
      <c r="K12" s="103">
        <v>310</v>
      </c>
      <c r="L12" s="103">
        <f t="shared" si="4"/>
        <v>1346329</v>
      </c>
      <c r="M12" s="105">
        <f t="shared" si="5"/>
        <v>0.07946041268121444</v>
      </c>
      <c r="N12" s="104">
        <v>1633600</v>
      </c>
      <c r="O12" s="103">
        <v>1406</v>
      </c>
      <c r="P12" s="103">
        <f t="shared" si="6"/>
        <v>1635006</v>
      </c>
      <c r="Q12" s="102">
        <f t="shared" si="7"/>
        <v>-17.656020834174313</v>
      </c>
    </row>
    <row r="13" spans="1:17" s="96" customFormat="1" ht="18" customHeight="1">
      <c r="A13" s="107" t="s">
        <v>270</v>
      </c>
      <c r="B13" s="104">
        <v>68094</v>
      </c>
      <c r="C13" s="103">
        <v>444</v>
      </c>
      <c r="D13" s="103">
        <f>C13+B13</f>
        <v>68538</v>
      </c>
      <c r="E13" s="105">
        <f>(D13/$D$8)</f>
        <v>0.041953110797028306</v>
      </c>
      <c r="F13" s="104">
        <v>77151</v>
      </c>
      <c r="G13" s="103">
        <v>664</v>
      </c>
      <c r="H13" s="103">
        <f>G13+F13</f>
        <v>77815</v>
      </c>
      <c r="I13" s="106">
        <f>(D13/H13-1)*100</f>
        <v>-11.921865964145727</v>
      </c>
      <c r="J13" s="104">
        <v>748553</v>
      </c>
      <c r="K13" s="103">
        <v>2884</v>
      </c>
      <c r="L13" s="103">
        <f>K13+J13</f>
        <v>751437</v>
      </c>
      <c r="M13" s="105">
        <f>(L13/$L$8)</f>
        <v>0.04434985365682068</v>
      </c>
      <c r="N13" s="104">
        <v>784692</v>
      </c>
      <c r="O13" s="103">
        <v>42689</v>
      </c>
      <c r="P13" s="103">
        <f>O13+N13</f>
        <v>827381</v>
      </c>
      <c r="Q13" s="102">
        <f>(L13/P13-1)*100</f>
        <v>-9.178842637188911</v>
      </c>
    </row>
    <row r="14" spans="1:17" s="96" customFormat="1" ht="18" customHeight="1">
      <c r="A14" s="107" t="s">
        <v>271</v>
      </c>
      <c r="B14" s="104">
        <v>57823</v>
      </c>
      <c r="C14" s="103">
        <v>0</v>
      </c>
      <c r="D14" s="103">
        <f>C14+B14</f>
        <v>57823</v>
      </c>
      <c r="E14" s="105">
        <f>(D14/$D$8)</f>
        <v>0.03539430280452548</v>
      </c>
      <c r="F14" s="104">
        <v>61114</v>
      </c>
      <c r="G14" s="103"/>
      <c r="H14" s="103">
        <f>G14+F14</f>
        <v>61114</v>
      </c>
      <c r="I14" s="106">
        <f>(D14/H14-1)*100</f>
        <v>-5.3850181627777545</v>
      </c>
      <c r="J14" s="104">
        <v>632534</v>
      </c>
      <c r="K14" s="103"/>
      <c r="L14" s="103">
        <f>K14+J14</f>
        <v>632534</v>
      </c>
      <c r="M14" s="105">
        <f>(L14/$L$8)</f>
        <v>0.037332191964147915</v>
      </c>
      <c r="N14" s="104">
        <v>533316</v>
      </c>
      <c r="O14" s="103">
        <v>1422</v>
      </c>
      <c r="P14" s="103">
        <f>O14+N14</f>
        <v>534738</v>
      </c>
      <c r="Q14" s="102">
        <f>(L14/P14-1)*100</f>
        <v>18.288582445982883</v>
      </c>
    </row>
    <row r="15" spans="1:17" s="96" customFormat="1" ht="18" customHeight="1">
      <c r="A15" s="107" t="s">
        <v>272</v>
      </c>
      <c r="B15" s="104">
        <v>22945</v>
      </c>
      <c r="C15" s="103">
        <v>0</v>
      </c>
      <c r="D15" s="103">
        <f t="shared" si="0"/>
        <v>22945</v>
      </c>
      <c r="E15" s="105">
        <f t="shared" si="1"/>
        <v>0.014044969611570436</v>
      </c>
      <c r="F15" s="104">
        <v>24505</v>
      </c>
      <c r="G15" s="103"/>
      <c r="H15" s="103">
        <f t="shared" si="2"/>
        <v>24505</v>
      </c>
      <c r="I15" s="106">
        <f t="shared" si="3"/>
        <v>-6.366047745358094</v>
      </c>
      <c r="J15" s="104">
        <v>260629</v>
      </c>
      <c r="K15" s="103">
        <v>84</v>
      </c>
      <c r="L15" s="103">
        <f t="shared" si="4"/>
        <v>260713</v>
      </c>
      <c r="M15" s="105">
        <f t="shared" si="5"/>
        <v>0.015387295803148755</v>
      </c>
      <c r="N15" s="104">
        <v>239727</v>
      </c>
      <c r="O15" s="103">
        <v>3397</v>
      </c>
      <c r="P15" s="103">
        <f t="shared" si="6"/>
        <v>243124</v>
      </c>
      <c r="Q15" s="102">
        <f t="shared" si="7"/>
        <v>7.234579885161474</v>
      </c>
    </row>
    <row r="16" spans="1:17" s="96" customFormat="1" ht="18" customHeight="1">
      <c r="A16" s="107" t="s">
        <v>273</v>
      </c>
      <c r="B16" s="104">
        <v>0</v>
      </c>
      <c r="C16" s="103">
        <v>17329</v>
      </c>
      <c r="D16" s="103">
        <f aca="true" t="shared" si="8" ref="D16:D22">C16+B16</f>
        <v>17329</v>
      </c>
      <c r="E16" s="105">
        <f aca="true" t="shared" si="9" ref="E16:E22">(D16/$D$8)</f>
        <v>0.010607333989928266</v>
      </c>
      <c r="F16" s="104"/>
      <c r="G16" s="103">
        <v>21406</v>
      </c>
      <c r="H16" s="103">
        <f aca="true" t="shared" si="10" ref="H16:H22">G16+F16</f>
        <v>21406</v>
      </c>
      <c r="I16" s="106">
        <f aca="true" t="shared" si="11" ref="I16:I22">(D16/H16-1)*100</f>
        <v>-19.046061851817242</v>
      </c>
      <c r="J16" s="104"/>
      <c r="K16" s="103">
        <v>215099</v>
      </c>
      <c r="L16" s="103">
        <f aca="true" t="shared" si="12" ref="L16:L22">K16+J16</f>
        <v>215099</v>
      </c>
      <c r="M16" s="105">
        <f aca="true" t="shared" si="13" ref="M16:M22">(L16/$L$8)</f>
        <v>0.012695154978698777</v>
      </c>
      <c r="N16" s="104"/>
      <c r="O16" s="103">
        <v>210008</v>
      </c>
      <c r="P16" s="103">
        <f aca="true" t="shared" si="14" ref="P16:P22">O16+N16</f>
        <v>210008</v>
      </c>
      <c r="Q16" s="102">
        <f aca="true" t="shared" si="15" ref="Q16:Q22">(L16/P16-1)*100</f>
        <v>2.4241933640623214</v>
      </c>
    </row>
    <row r="17" spans="1:17" s="96" customFormat="1" ht="18" customHeight="1">
      <c r="A17" s="107" t="s">
        <v>274</v>
      </c>
      <c r="B17" s="104">
        <v>0</v>
      </c>
      <c r="C17" s="103">
        <v>7103</v>
      </c>
      <c r="D17" s="103">
        <f t="shared" si="8"/>
        <v>7103</v>
      </c>
      <c r="E17" s="105">
        <f t="shared" si="9"/>
        <v>0.0043478500392671515</v>
      </c>
      <c r="F17" s="104"/>
      <c r="G17" s="103">
        <v>4391</v>
      </c>
      <c r="H17" s="103">
        <f t="shared" si="10"/>
        <v>4391</v>
      </c>
      <c r="I17" s="106">
        <f t="shared" si="11"/>
        <v>61.76269642450467</v>
      </c>
      <c r="J17" s="104"/>
      <c r="K17" s="103">
        <v>53214</v>
      </c>
      <c r="L17" s="103">
        <f t="shared" si="12"/>
        <v>53214</v>
      </c>
      <c r="M17" s="105">
        <f t="shared" si="13"/>
        <v>0.003140693248394817</v>
      </c>
      <c r="N17" s="104"/>
      <c r="O17" s="103">
        <v>37520</v>
      </c>
      <c r="P17" s="103">
        <f t="shared" si="14"/>
        <v>37520</v>
      </c>
      <c r="Q17" s="102">
        <f t="shared" si="15"/>
        <v>41.82835820895523</v>
      </c>
    </row>
    <row r="18" spans="1:17" s="96" customFormat="1" ht="18" customHeight="1">
      <c r="A18" s="107" t="s">
        <v>275</v>
      </c>
      <c r="B18" s="104">
        <v>0</v>
      </c>
      <c r="C18" s="103">
        <v>6152</v>
      </c>
      <c r="D18" s="103">
        <f t="shared" si="8"/>
        <v>6152</v>
      </c>
      <c r="E18" s="105">
        <f t="shared" si="9"/>
        <v>0.003765729049918558</v>
      </c>
      <c r="F18" s="104"/>
      <c r="G18" s="103">
        <v>2361</v>
      </c>
      <c r="H18" s="103">
        <f t="shared" si="10"/>
        <v>2361</v>
      </c>
      <c r="I18" s="106">
        <f t="shared" si="11"/>
        <v>160.56755612028803</v>
      </c>
      <c r="J18" s="104"/>
      <c r="K18" s="103">
        <v>30524</v>
      </c>
      <c r="L18" s="103">
        <f t="shared" si="12"/>
        <v>30524</v>
      </c>
      <c r="M18" s="105">
        <f t="shared" si="13"/>
        <v>0.0018015281826963465</v>
      </c>
      <c r="N18" s="104"/>
      <c r="O18" s="103">
        <v>23578</v>
      </c>
      <c r="P18" s="103">
        <f t="shared" si="14"/>
        <v>23578</v>
      </c>
      <c r="Q18" s="102">
        <f t="shared" si="15"/>
        <v>29.45966579014336</v>
      </c>
    </row>
    <row r="19" spans="1:17" s="96" customFormat="1" ht="18" customHeight="1">
      <c r="A19" s="107" t="s">
        <v>276</v>
      </c>
      <c r="B19" s="104">
        <v>0</v>
      </c>
      <c r="C19" s="103">
        <v>2982</v>
      </c>
      <c r="D19" s="103">
        <f t="shared" si="8"/>
        <v>2982</v>
      </c>
      <c r="E19" s="105">
        <f t="shared" si="9"/>
        <v>0.0018253257520899123</v>
      </c>
      <c r="F19" s="104"/>
      <c r="G19" s="103">
        <v>2687</v>
      </c>
      <c r="H19" s="103">
        <f t="shared" si="10"/>
        <v>2687</v>
      </c>
      <c r="I19" s="106">
        <f t="shared" si="11"/>
        <v>10.978786751023438</v>
      </c>
      <c r="J19" s="104"/>
      <c r="K19" s="103">
        <v>36500</v>
      </c>
      <c r="L19" s="103">
        <f t="shared" si="12"/>
        <v>36500</v>
      </c>
      <c r="M19" s="105">
        <f t="shared" si="13"/>
        <v>0.0021542320360508666</v>
      </c>
      <c r="N19" s="104"/>
      <c r="O19" s="103">
        <v>26909</v>
      </c>
      <c r="P19" s="103">
        <f t="shared" si="14"/>
        <v>26909</v>
      </c>
      <c r="Q19" s="102">
        <f t="shared" si="15"/>
        <v>35.64235014307479</v>
      </c>
    </row>
    <row r="20" spans="1:17" s="96" customFormat="1" ht="18" customHeight="1">
      <c r="A20" s="107" t="s">
        <v>277</v>
      </c>
      <c r="B20" s="104">
        <v>0</v>
      </c>
      <c r="C20" s="103">
        <v>1679</v>
      </c>
      <c r="D20" s="103">
        <f t="shared" si="8"/>
        <v>1679</v>
      </c>
      <c r="E20" s="105">
        <f t="shared" si="9"/>
        <v>0.0010277404217836896</v>
      </c>
      <c r="F20" s="104"/>
      <c r="G20" s="103">
        <v>2253</v>
      </c>
      <c r="H20" s="103">
        <f t="shared" si="10"/>
        <v>2253</v>
      </c>
      <c r="I20" s="106">
        <f t="shared" si="11"/>
        <v>-25.47714158899246</v>
      </c>
      <c r="J20" s="104"/>
      <c r="K20" s="103">
        <v>16541</v>
      </c>
      <c r="L20" s="103">
        <f t="shared" si="12"/>
        <v>16541</v>
      </c>
      <c r="M20" s="105">
        <f t="shared" si="13"/>
        <v>0.000976250742693627</v>
      </c>
      <c r="N20" s="104"/>
      <c r="O20" s="103">
        <v>14943</v>
      </c>
      <c r="P20" s="103">
        <f t="shared" si="14"/>
        <v>14943</v>
      </c>
      <c r="Q20" s="102">
        <f t="shared" si="15"/>
        <v>10.693970420932875</v>
      </c>
    </row>
    <row r="21" spans="1:17" s="96" customFormat="1" ht="18" customHeight="1">
      <c r="A21" s="107" t="s">
        <v>278</v>
      </c>
      <c r="B21" s="104">
        <v>0</v>
      </c>
      <c r="C21" s="103">
        <v>1513</v>
      </c>
      <c r="D21" s="103">
        <f t="shared" si="8"/>
        <v>1513</v>
      </c>
      <c r="E21" s="105">
        <f t="shared" si="9"/>
        <v>0.000926129397354808</v>
      </c>
      <c r="F21" s="104"/>
      <c r="G21" s="103">
        <v>1517</v>
      </c>
      <c r="H21" s="103">
        <f t="shared" si="10"/>
        <v>1517</v>
      </c>
      <c r="I21" s="106">
        <f t="shared" si="11"/>
        <v>-0.2636783124588038</v>
      </c>
      <c r="J21" s="104"/>
      <c r="K21" s="103">
        <v>11871</v>
      </c>
      <c r="L21" s="103">
        <f t="shared" si="12"/>
        <v>11871</v>
      </c>
      <c r="M21" s="105">
        <f t="shared" si="13"/>
        <v>0.0007006270821906805</v>
      </c>
      <c r="N21" s="104"/>
      <c r="O21" s="103">
        <v>13236</v>
      </c>
      <c r="P21" s="103">
        <f t="shared" si="14"/>
        <v>13236</v>
      </c>
      <c r="Q21" s="102">
        <f t="shared" si="15"/>
        <v>-10.31278331822303</v>
      </c>
    </row>
    <row r="22" spans="1:17" s="96" customFormat="1" ht="18" customHeight="1" thickBot="1">
      <c r="A22" s="499" t="s">
        <v>279</v>
      </c>
      <c r="B22" s="500">
        <v>0</v>
      </c>
      <c r="C22" s="501">
        <v>13348</v>
      </c>
      <c r="D22" s="501">
        <f t="shared" si="8"/>
        <v>13348</v>
      </c>
      <c r="E22" s="502">
        <f t="shared" si="9"/>
        <v>0.008170505747450084</v>
      </c>
      <c r="F22" s="500">
        <v>0</v>
      </c>
      <c r="G22" s="501">
        <v>11642</v>
      </c>
      <c r="H22" s="501">
        <f t="shared" si="10"/>
        <v>11642</v>
      </c>
      <c r="I22" s="503">
        <f t="shared" si="11"/>
        <v>14.653839546469683</v>
      </c>
      <c r="J22" s="500">
        <v>0</v>
      </c>
      <c r="K22" s="501">
        <v>130486</v>
      </c>
      <c r="L22" s="501">
        <f t="shared" si="12"/>
        <v>130486</v>
      </c>
      <c r="M22" s="502">
        <f t="shared" si="13"/>
        <v>0.007701290998798175</v>
      </c>
      <c r="N22" s="500">
        <v>0</v>
      </c>
      <c r="O22" s="501">
        <v>129635</v>
      </c>
      <c r="P22" s="501">
        <f t="shared" si="14"/>
        <v>129635</v>
      </c>
      <c r="Q22" s="504">
        <f t="shared" si="15"/>
        <v>0.6564585181471072</v>
      </c>
    </row>
    <row r="23" s="95" customFormat="1" ht="12">
      <c r="A23" s="94" t="s">
        <v>158</v>
      </c>
    </row>
    <row r="24" ht="15">
      <c r="A24" s="94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3:Q65536 I23:I65536 Q3 I3 I5 Q5">
    <cfRule type="cellIs" priority="3" dxfId="91" operator="lessThan" stopIfTrue="1">
      <formula>0</formula>
    </cfRule>
  </conditionalFormatting>
  <conditionalFormatting sqref="I8:I22 Q8:Q22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0" topLeftCell="A1" activePane="topLeft" state="split"/>
      <selection pane="topLeft" activeCell="I20" sqref="I20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9.281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9.281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62" t="s">
        <v>28</v>
      </c>
      <c r="O1" s="563"/>
      <c r="P1" s="563"/>
      <c r="Q1" s="564"/>
    </row>
    <row r="2" ht="7.5" customHeight="1" thickBot="1"/>
    <row r="3" spans="1:17" ht="24" customHeight="1">
      <c r="A3" s="570" t="s">
        <v>41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2"/>
    </row>
    <row r="4" spans="1:17" ht="16.5" customHeight="1" thickBot="1">
      <c r="A4" s="573" t="s">
        <v>38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5"/>
    </row>
    <row r="5" spans="1:17" ht="15" thickBot="1">
      <c r="A5" s="555" t="s">
        <v>37</v>
      </c>
      <c r="B5" s="565" t="s">
        <v>36</v>
      </c>
      <c r="C5" s="566"/>
      <c r="D5" s="566"/>
      <c r="E5" s="566"/>
      <c r="F5" s="567"/>
      <c r="G5" s="567"/>
      <c r="H5" s="567"/>
      <c r="I5" s="568"/>
      <c r="J5" s="566" t="s">
        <v>35</v>
      </c>
      <c r="K5" s="566"/>
      <c r="L5" s="566"/>
      <c r="M5" s="566"/>
      <c r="N5" s="566"/>
      <c r="O5" s="566"/>
      <c r="P5" s="566"/>
      <c r="Q5" s="569"/>
    </row>
    <row r="6" spans="1:17" s="120" customFormat="1" ht="25.5" customHeight="1" thickBot="1">
      <c r="A6" s="556"/>
      <c r="B6" s="552" t="s">
        <v>204</v>
      </c>
      <c r="C6" s="553"/>
      <c r="D6" s="554"/>
      <c r="E6" s="558" t="s">
        <v>34</v>
      </c>
      <c r="F6" s="552" t="s">
        <v>205</v>
      </c>
      <c r="G6" s="553"/>
      <c r="H6" s="554"/>
      <c r="I6" s="560" t="s">
        <v>33</v>
      </c>
      <c r="J6" s="552" t="s">
        <v>206</v>
      </c>
      <c r="K6" s="553"/>
      <c r="L6" s="554"/>
      <c r="M6" s="558" t="s">
        <v>34</v>
      </c>
      <c r="N6" s="552" t="s">
        <v>207</v>
      </c>
      <c r="O6" s="553"/>
      <c r="P6" s="554"/>
      <c r="Q6" s="558" t="s">
        <v>33</v>
      </c>
    </row>
    <row r="7" spans="1:17" s="115" customFormat="1" ht="15" thickBot="1">
      <c r="A7" s="557"/>
      <c r="B7" s="119" t="s">
        <v>22</v>
      </c>
      <c r="C7" s="116" t="s">
        <v>21</v>
      </c>
      <c r="D7" s="116" t="s">
        <v>17</v>
      </c>
      <c r="E7" s="559"/>
      <c r="F7" s="119" t="s">
        <v>22</v>
      </c>
      <c r="G7" s="117" t="s">
        <v>21</v>
      </c>
      <c r="H7" s="116" t="s">
        <v>17</v>
      </c>
      <c r="I7" s="561"/>
      <c r="J7" s="119" t="s">
        <v>22</v>
      </c>
      <c r="K7" s="116" t="s">
        <v>21</v>
      </c>
      <c r="L7" s="117" t="s">
        <v>17</v>
      </c>
      <c r="M7" s="559"/>
      <c r="N7" s="118" t="s">
        <v>22</v>
      </c>
      <c r="O7" s="117" t="s">
        <v>21</v>
      </c>
      <c r="P7" s="116" t="s">
        <v>17</v>
      </c>
      <c r="Q7" s="559"/>
    </row>
    <row r="8" spans="1:17" s="122" customFormat="1" ht="16.5" customHeight="1" thickBot="1">
      <c r="A8" s="127" t="s">
        <v>24</v>
      </c>
      <c r="B8" s="125">
        <f>SUM(B9:B23)</f>
        <v>12160.972</v>
      </c>
      <c r="C8" s="124">
        <f>SUM(C9:C23)</f>
        <v>1509.91</v>
      </c>
      <c r="D8" s="124">
        <f aca="true" t="shared" si="0" ref="D8:D23">C8+B8</f>
        <v>13670.882</v>
      </c>
      <c r="E8" s="126">
        <f aca="true" t="shared" si="1" ref="E8:E16">(D8/$D$8)</f>
        <v>1</v>
      </c>
      <c r="F8" s="125">
        <f>SUM(F9:F23)</f>
        <v>13383.346000000007</v>
      </c>
      <c r="G8" s="124">
        <f>SUM(G9:G23)</f>
        <v>1036.842</v>
      </c>
      <c r="H8" s="124">
        <f aca="true" t="shared" si="2" ref="H8:H23">G8+F8</f>
        <v>14420.188000000007</v>
      </c>
      <c r="I8" s="123">
        <f aca="true" t="shared" si="3" ref="I8:I17">(D8/H8-1)*100</f>
        <v>-5.19622906442001</v>
      </c>
      <c r="J8" s="125">
        <f>SUM(J9:J23)</f>
        <v>126536.20300000011</v>
      </c>
      <c r="K8" s="124">
        <f>SUM(K9:K23)</f>
        <v>15412.606000000014</v>
      </c>
      <c r="L8" s="124">
        <f aca="true" t="shared" si="4" ref="L8:L23">K8+J8</f>
        <v>141948.80900000012</v>
      </c>
      <c r="M8" s="126">
        <f aca="true" t="shared" si="5" ref="M8:M16">(L8/$L$8)</f>
        <v>1</v>
      </c>
      <c r="N8" s="125">
        <f>SUM(N9:N23)</f>
        <v>124108.435</v>
      </c>
      <c r="O8" s="124">
        <f>SUM(O9:O23)</f>
        <v>13355.101999999999</v>
      </c>
      <c r="P8" s="124">
        <f aca="true" t="shared" si="6" ref="P8:P23">O8+N8</f>
        <v>137463.537</v>
      </c>
      <c r="Q8" s="123">
        <f aca="true" t="shared" si="7" ref="Q8:Q17">(L8/P8-1)*100</f>
        <v>3.26288126865244</v>
      </c>
    </row>
    <row r="9" spans="1:17" s="96" customFormat="1" ht="16.5" customHeight="1" thickTop="1">
      <c r="A9" s="107" t="s">
        <v>266</v>
      </c>
      <c r="B9" s="104">
        <v>4702.058</v>
      </c>
      <c r="C9" s="103">
        <v>357.36</v>
      </c>
      <c r="D9" s="103">
        <f t="shared" si="0"/>
        <v>5059.418</v>
      </c>
      <c r="E9" s="105">
        <f t="shared" si="1"/>
        <v>0.3700871677482111</v>
      </c>
      <c r="F9" s="104">
        <v>4902.592000000003</v>
      </c>
      <c r="G9" s="103">
        <v>203.981</v>
      </c>
      <c r="H9" s="103">
        <f t="shared" si="2"/>
        <v>5106.573000000003</v>
      </c>
      <c r="I9" s="106">
        <f t="shared" si="3"/>
        <v>-0.9234177206514649</v>
      </c>
      <c r="J9" s="104">
        <v>48268.797000000035</v>
      </c>
      <c r="K9" s="103">
        <v>2541.9249999999997</v>
      </c>
      <c r="L9" s="103">
        <f t="shared" si="4"/>
        <v>50810.72200000004</v>
      </c>
      <c r="M9" s="105">
        <f t="shared" si="5"/>
        <v>0.35795102726082045</v>
      </c>
      <c r="N9" s="104">
        <v>41658.93199999994</v>
      </c>
      <c r="O9" s="103">
        <v>1848.4019999999994</v>
      </c>
      <c r="P9" s="103">
        <f t="shared" si="6"/>
        <v>43507.333999999944</v>
      </c>
      <c r="Q9" s="102">
        <f t="shared" si="7"/>
        <v>16.786567524454842</v>
      </c>
    </row>
    <row r="10" spans="1:17" s="96" customFormat="1" ht="16.5" customHeight="1">
      <c r="A10" s="107" t="s">
        <v>280</v>
      </c>
      <c r="B10" s="104">
        <v>2215.6849999999995</v>
      </c>
      <c r="C10" s="103">
        <v>0</v>
      </c>
      <c r="D10" s="103">
        <f t="shared" si="0"/>
        <v>2215.6849999999995</v>
      </c>
      <c r="E10" s="105">
        <f t="shared" si="1"/>
        <v>0.16207330295148473</v>
      </c>
      <c r="F10" s="104">
        <v>2858.1499999999996</v>
      </c>
      <c r="G10" s="103"/>
      <c r="H10" s="103">
        <f t="shared" si="2"/>
        <v>2858.1499999999996</v>
      </c>
      <c r="I10" s="106">
        <f t="shared" si="3"/>
        <v>-22.47835138113816</v>
      </c>
      <c r="J10" s="104">
        <v>23015.581999999988</v>
      </c>
      <c r="K10" s="103"/>
      <c r="L10" s="103">
        <f t="shared" si="4"/>
        <v>23015.581999999988</v>
      </c>
      <c r="M10" s="105">
        <f t="shared" si="5"/>
        <v>0.16214001485563692</v>
      </c>
      <c r="N10" s="104">
        <v>24947.35200000001</v>
      </c>
      <c r="O10" s="103"/>
      <c r="P10" s="103">
        <f t="shared" si="6"/>
        <v>24947.35200000001</v>
      </c>
      <c r="Q10" s="102">
        <f t="shared" si="7"/>
        <v>-7.743386953453102</v>
      </c>
    </row>
    <row r="11" spans="1:17" s="96" customFormat="1" ht="16.5" customHeight="1">
      <c r="A11" s="107" t="s">
        <v>267</v>
      </c>
      <c r="B11" s="104">
        <v>1515.1149999999968</v>
      </c>
      <c r="C11" s="103">
        <v>0</v>
      </c>
      <c r="D11" s="103">
        <f t="shared" si="0"/>
        <v>1515.1149999999968</v>
      </c>
      <c r="E11" s="105">
        <f t="shared" si="1"/>
        <v>0.11082788952461128</v>
      </c>
      <c r="F11" s="104">
        <v>1157.035</v>
      </c>
      <c r="G11" s="103"/>
      <c r="H11" s="103">
        <f t="shared" si="2"/>
        <v>1157.035</v>
      </c>
      <c r="I11" s="106">
        <f t="shared" si="3"/>
        <v>30.94806985095495</v>
      </c>
      <c r="J11" s="104">
        <v>15825.157000000103</v>
      </c>
      <c r="K11" s="103">
        <v>1.0010000000000001</v>
      </c>
      <c r="L11" s="103">
        <f t="shared" si="4"/>
        <v>15826.158000000103</v>
      </c>
      <c r="M11" s="105">
        <f t="shared" si="5"/>
        <v>0.1114920097709315</v>
      </c>
      <c r="N11" s="104">
        <v>9530.983000000053</v>
      </c>
      <c r="O11" s="103">
        <v>92.398</v>
      </c>
      <c r="P11" s="103">
        <f t="shared" si="6"/>
        <v>9623.381000000052</v>
      </c>
      <c r="Q11" s="102">
        <f t="shared" si="7"/>
        <v>64.45527824368604</v>
      </c>
    </row>
    <row r="12" spans="1:17" s="96" customFormat="1" ht="16.5" customHeight="1">
      <c r="A12" s="107" t="s">
        <v>281</v>
      </c>
      <c r="B12" s="104">
        <v>1258.9650000000001</v>
      </c>
      <c r="C12" s="103">
        <v>0</v>
      </c>
      <c r="D12" s="103">
        <f>C12+B12</f>
        <v>1258.9650000000001</v>
      </c>
      <c r="E12" s="105">
        <f>(D12/$D$8)</f>
        <v>0.09209098579009022</v>
      </c>
      <c r="F12" s="104">
        <v>1471.1470000000004</v>
      </c>
      <c r="G12" s="103"/>
      <c r="H12" s="103">
        <f>G12+F12</f>
        <v>1471.1470000000004</v>
      </c>
      <c r="I12" s="106">
        <f>(D12/H12-1)*100</f>
        <v>-14.422895876482789</v>
      </c>
      <c r="J12" s="104">
        <v>10977.178999999998</v>
      </c>
      <c r="K12" s="103"/>
      <c r="L12" s="103">
        <f>K12+J12</f>
        <v>10977.178999999998</v>
      </c>
      <c r="M12" s="105">
        <f>(L12/$L$8)</f>
        <v>0.077331955634795</v>
      </c>
      <c r="N12" s="104">
        <v>11150.586999999998</v>
      </c>
      <c r="O12" s="103"/>
      <c r="P12" s="103">
        <f>O12+N12</f>
        <v>11150.586999999998</v>
      </c>
      <c r="Q12" s="102">
        <f>(L12/P12-1)*100</f>
        <v>-1.5551468276961522</v>
      </c>
    </row>
    <row r="13" spans="1:17" s="96" customFormat="1" ht="16.5" customHeight="1">
      <c r="A13" s="107" t="s">
        <v>269</v>
      </c>
      <c r="B13" s="104">
        <v>735.9639999999999</v>
      </c>
      <c r="C13" s="103">
        <v>0</v>
      </c>
      <c r="D13" s="103">
        <f>C13+B13</f>
        <v>735.9639999999999</v>
      </c>
      <c r="E13" s="105">
        <f>(D13/$D$8)</f>
        <v>0.053834419754336255</v>
      </c>
      <c r="F13" s="104">
        <v>843.6169999999997</v>
      </c>
      <c r="G13" s="103">
        <v>1.397</v>
      </c>
      <c r="H13" s="103">
        <f>G13+F13</f>
        <v>845.0139999999998</v>
      </c>
      <c r="I13" s="106">
        <f>(D13/H13-1)*100</f>
        <v>-12.90511163128657</v>
      </c>
      <c r="J13" s="104">
        <v>7674.289000000004</v>
      </c>
      <c r="K13" s="103">
        <v>1.4689999999999999</v>
      </c>
      <c r="L13" s="103">
        <f>K13+J13</f>
        <v>7675.758000000004</v>
      </c>
      <c r="M13" s="105">
        <f>(L13/$L$8)</f>
        <v>0.05407412752578993</v>
      </c>
      <c r="N13" s="104">
        <v>10192.026999999995</v>
      </c>
      <c r="O13" s="103">
        <v>1.61</v>
      </c>
      <c r="P13" s="103">
        <f>O13+N13</f>
        <v>10193.636999999995</v>
      </c>
      <c r="Q13" s="102">
        <f>(L13/P13-1)*100</f>
        <v>-24.700496986502387</v>
      </c>
    </row>
    <row r="14" spans="1:17" s="96" customFormat="1" ht="16.5" customHeight="1">
      <c r="A14" s="107" t="s">
        <v>282</v>
      </c>
      <c r="B14" s="104">
        <v>0</v>
      </c>
      <c r="C14" s="103">
        <v>475.32800000000003</v>
      </c>
      <c r="D14" s="103">
        <f t="shared" si="0"/>
        <v>475.32800000000003</v>
      </c>
      <c r="E14" s="105">
        <f t="shared" si="1"/>
        <v>0.03476937332938724</v>
      </c>
      <c r="F14" s="104"/>
      <c r="G14" s="103"/>
      <c r="H14" s="103">
        <f t="shared" si="2"/>
        <v>0</v>
      </c>
      <c r="I14" s="106"/>
      <c r="J14" s="104"/>
      <c r="K14" s="103">
        <v>5081.741000000012</v>
      </c>
      <c r="L14" s="103">
        <f t="shared" si="4"/>
        <v>5081.741000000012</v>
      </c>
      <c r="M14" s="105">
        <f t="shared" si="5"/>
        <v>0.03579981428375357</v>
      </c>
      <c r="N14" s="104"/>
      <c r="O14" s="103">
        <v>2384.802</v>
      </c>
      <c r="P14" s="103">
        <f t="shared" si="6"/>
        <v>2384.802</v>
      </c>
      <c r="Q14" s="102">
        <f t="shared" si="7"/>
        <v>113.08859184116801</v>
      </c>
    </row>
    <row r="15" spans="1:17" s="96" customFormat="1" ht="16.5" customHeight="1">
      <c r="A15" s="107" t="s">
        <v>277</v>
      </c>
      <c r="B15" s="104">
        <v>368.91999999999996</v>
      </c>
      <c r="C15" s="103">
        <v>0</v>
      </c>
      <c r="D15" s="103">
        <f t="shared" si="0"/>
        <v>368.91999999999996</v>
      </c>
      <c r="E15" s="105">
        <f t="shared" si="1"/>
        <v>0.026985822860587923</v>
      </c>
      <c r="F15" s="104">
        <v>265.78</v>
      </c>
      <c r="G15" s="103"/>
      <c r="H15" s="103">
        <f t="shared" si="2"/>
        <v>265.78</v>
      </c>
      <c r="I15" s="106">
        <f t="shared" si="3"/>
        <v>38.80653171796222</v>
      </c>
      <c r="J15" s="104">
        <v>3122.728999999999</v>
      </c>
      <c r="K15" s="103"/>
      <c r="L15" s="103">
        <f t="shared" si="4"/>
        <v>3122.728999999999</v>
      </c>
      <c r="M15" s="105">
        <f t="shared" si="5"/>
        <v>0.02199897992803868</v>
      </c>
      <c r="N15" s="104">
        <v>2782.7929999999988</v>
      </c>
      <c r="O15" s="103"/>
      <c r="P15" s="103">
        <f t="shared" si="6"/>
        <v>2782.7929999999988</v>
      </c>
      <c r="Q15" s="102">
        <f t="shared" si="7"/>
        <v>12.215640904659475</v>
      </c>
    </row>
    <row r="16" spans="1:17" s="96" customFormat="1" ht="16.5" customHeight="1">
      <c r="A16" s="107" t="s">
        <v>283</v>
      </c>
      <c r="B16" s="104">
        <v>294.1000000000001</v>
      </c>
      <c r="C16" s="103">
        <v>0</v>
      </c>
      <c r="D16" s="103">
        <f t="shared" si="0"/>
        <v>294.1000000000001</v>
      </c>
      <c r="E16" s="105">
        <f t="shared" si="1"/>
        <v>0.02151287678439475</v>
      </c>
      <c r="F16" s="104">
        <v>206.7</v>
      </c>
      <c r="G16" s="103"/>
      <c r="H16" s="103">
        <f t="shared" si="2"/>
        <v>206.7</v>
      </c>
      <c r="I16" s="106">
        <f t="shared" si="3"/>
        <v>42.2835026608612</v>
      </c>
      <c r="J16" s="104">
        <v>2460.550000000001</v>
      </c>
      <c r="K16" s="103"/>
      <c r="L16" s="103">
        <f t="shared" si="4"/>
        <v>2460.550000000001</v>
      </c>
      <c r="M16" s="105">
        <f t="shared" si="5"/>
        <v>0.01733406583214093</v>
      </c>
      <c r="N16" s="104">
        <v>2225.1000000000004</v>
      </c>
      <c r="O16" s="103"/>
      <c r="P16" s="103">
        <f t="shared" si="6"/>
        <v>2225.1000000000004</v>
      </c>
      <c r="Q16" s="102">
        <f t="shared" si="7"/>
        <v>10.581546896768712</v>
      </c>
    </row>
    <row r="17" spans="1:17" s="96" customFormat="1" ht="16.5" customHeight="1">
      <c r="A17" s="107" t="s">
        <v>284</v>
      </c>
      <c r="B17" s="104">
        <v>256.984</v>
      </c>
      <c r="C17" s="103">
        <v>0</v>
      </c>
      <c r="D17" s="103">
        <f>C17+B17</f>
        <v>256.984</v>
      </c>
      <c r="E17" s="105">
        <f aca="true" t="shared" si="8" ref="E17:E23">(D17/$D$8)</f>
        <v>0.018797909308265554</v>
      </c>
      <c r="F17" s="104">
        <v>315.50300000000004</v>
      </c>
      <c r="G17" s="103"/>
      <c r="H17" s="103">
        <f>G17+F17</f>
        <v>315.50300000000004</v>
      </c>
      <c r="I17" s="106">
        <f t="shared" si="3"/>
        <v>-18.547842651258485</v>
      </c>
      <c r="J17" s="104">
        <v>3080.923000000002</v>
      </c>
      <c r="K17" s="103"/>
      <c r="L17" s="103">
        <f>K17+J17</f>
        <v>3080.923000000002</v>
      </c>
      <c r="M17" s="105">
        <f aca="true" t="shared" si="9" ref="M17:M23">(L17/$L$8)</f>
        <v>0.021704465304812803</v>
      </c>
      <c r="N17" s="104">
        <v>2677.3030000000044</v>
      </c>
      <c r="O17" s="103"/>
      <c r="P17" s="103">
        <f>O17+N17</f>
        <v>2677.3030000000044</v>
      </c>
      <c r="Q17" s="102">
        <f t="shared" si="7"/>
        <v>15.075619009129593</v>
      </c>
    </row>
    <row r="18" spans="1:17" s="96" customFormat="1" ht="16.5" customHeight="1">
      <c r="A18" s="492" t="s">
        <v>285</v>
      </c>
      <c r="B18" s="493">
        <v>247.55800000000002</v>
      </c>
      <c r="C18" s="494">
        <v>0</v>
      </c>
      <c r="D18" s="494">
        <f>C18+B18</f>
        <v>247.55800000000002</v>
      </c>
      <c r="E18" s="495">
        <f t="shared" si="8"/>
        <v>0.01810841465824956</v>
      </c>
      <c r="F18" s="493">
        <v>19.6</v>
      </c>
      <c r="G18" s="494"/>
      <c r="H18" s="494">
        <f>G18+F18</f>
        <v>19.6</v>
      </c>
      <c r="I18" s="496">
        <f aca="true" t="shared" si="10" ref="I18:I23">(D18/H18-1)*100</f>
        <v>1163.0510204081634</v>
      </c>
      <c r="J18" s="493">
        <v>596.5230000000004</v>
      </c>
      <c r="K18" s="494"/>
      <c r="L18" s="494">
        <f>K18+J18</f>
        <v>596.5230000000004</v>
      </c>
      <c r="M18" s="495">
        <f t="shared" si="9"/>
        <v>0.004202381155589688</v>
      </c>
      <c r="N18" s="493">
        <v>151.52700000000007</v>
      </c>
      <c r="O18" s="494"/>
      <c r="P18" s="494">
        <f>O18+N18</f>
        <v>151.52700000000007</v>
      </c>
      <c r="Q18" s="497">
        <f aca="true" t="shared" si="11" ref="Q18:Q23">(L18/P18-1)*100</f>
        <v>293.6743946623375</v>
      </c>
    </row>
    <row r="19" spans="1:17" s="96" customFormat="1" ht="16.5" customHeight="1">
      <c r="A19" s="107" t="s">
        <v>273</v>
      </c>
      <c r="B19" s="104">
        <v>0</v>
      </c>
      <c r="C19" s="103">
        <v>230.82200000000006</v>
      </c>
      <c r="D19" s="103">
        <f t="shared" si="0"/>
        <v>230.82200000000006</v>
      </c>
      <c r="E19" s="105">
        <f t="shared" si="8"/>
        <v>0.016884206885846874</v>
      </c>
      <c r="F19" s="104"/>
      <c r="G19" s="103">
        <v>287.069</v>
      </c>
      <c r="H19" s="103">
        <f t="shared" si="2"/>
        <v>287.069</v>
      </c>
      <c r="I19" s="106">
        <f t="shared" si="10"/>
        <v>-19.593547195970295</v>
      </c>
      <c r="J19" s="104"/>
      <c r="K19" s="103">
        <v>2741.298000000005</v>
      </c>
      <c r="L19" s="103">
        <f t="shared" si="4"/>
        <v>2741.298000000005</v>
      </c>
      <c r="M19" s="105">
        <f t="shared" si="9"/>
        <v>0.01931187742476939</v>
      </c>
      <c r="N19" s="104"/>
      <c r="O19" s="103">
        <v>3383.407999999999</v>
      </c>
      <c r="P19" s="103">
        <f t="shared" si="6"/>
        <v>3383.407999999999</v>
      </c>
      <c r="Q19" s="102">
        <f t="shared" si="11"/>
        <v>-18.978201860372568</v>
      </c>
    </row>
    <row r="20" spans="1:17" s="96" customFormat="1" ht="16.5" customHeight="1">
      <c r="A20" s="107" t="s">
        <v>286</v>
      </c>
      <c r="B20" s="104">
        <v>229.04600000000002</v>
      </c>
      <c r="C20" s="103">
        <v>0</v>
      </c>
      <c r="D20" s="103">
        <f t="shared" si="0"/>
        <v>229.04600000000002</v>
      </c>
      <c r="E20" s="105">
        <f t="shared" si="8"/>
        <v>0.01675429573600299</v>
      </c>
      <c r="F20" s="104"/>
      <c r="G20" s="103"/>
      <c r="H20" s="103">
        <f t="shared" si="2"/>
        <v>0</v>
      </c>
      <c r="I20" s="106"/>
      <c r="J20" s="104">
        <v>260.55899999999997</v>
      </c>
      <c r="K20" s="103"/>
      <c r="L20" s="103">
        <f t="shared" si="4"/>
        <v>260.55899999999997</v>
      </c>
      <c r="M20" s="105">
        <f t="shared" si="9"/>
        <v>0.0018355842633381993</v>
      </c>
      <c r="N20" s="104">
        <v>33.623</v>
      </c>
      <c r="O20" s="103"/>
      <c r="P20" s="103">
        <f t="shared" si="6"/>
        <v>33.623</v>
      </c>
      <c r="Q20" s="102">
        <f t="shared" si="11"/>
        <v>674.9427475240162</v>
      </c>
    </row>
    <row r="21" spans="1:17" s="96" customFormat="1" ht="16.5" customHeight="1">
      <c r="A21" s="107" t="s">
        <v>287</v>
      </c>
      <c r="B21" s="104">
        <v>196.59999999999997</v>
      </c>
      <c r="C21" s="103">
        <v>0</v>
      </c>
      <c r="D21" s="103">
        <f t="shared" si="0"/>
        <v>196.59999999999997</v>
      </c>
      <c r="E21" s="105">
        <f t="shared" si="8"/>
        <v>0.014380930213573636</v>
      </c>
      <c r="F21" s="104">
        <v>185.95799999999997</v>
      </c>
      <c r="G21" s="103"/>
      <c r="H21" s="103">
        <f t="shared" si="2"/>
        <v>185.95799999999997</v>
      </c>
      <c r="I21" s="106">
        <f t="shared" si="10"/>
        <v>5.7227976209681675</v>
      </c>
      <c r="J21" s="104">
        <v>3151.7639999999997</v>
      </c>
      <c r="K21" s="103"/>
      <c r="L21" s="103">
        <f t="shared" si="4"/>
        <v>3151.7639999999997</v>
      </c>
      <c r="M21" s="105">
        <f t="shared" si="9"/>
        <v>0.022203525497702464</v>
      </c>
      <c r="N21" s="104">
        <v>1881.1320000000003</v>
      </c>
      <c r="O21" s="103"/>
      <c r="P21" s="103">
        <f t="shared" si="6"/>
        <v>1881.1320000000003</v>
      </c>
      <c r="Q21" s="102">
        <f t="shared" si="11"/>
        <v>67.546137113185</v>
      </c>
    </row>
    <row r="22" spans="1:17" s="96" customFormat="1" ht="16.5" customHeight="1">
      <c r="A22" s="107" t="s">
        <v>274</v>
      </c>
      <c r="B22" s="104">
        <v>0</v>
      </c>
      <c r="C22" s="103">
        <v>95.98899999999999</v>
      </c>
      <c r="D22" s="103">
        <f t="shared" si="0"/>
        <v>95.98899999999999</v>
      </c>
      <c r="E22" s="105">
        <f t="shared" si="8"/>
        <v>0.007021419686015869</v>
      </c>
      <c r="F22" s="104"/>
      <c r="G22" s="103">
        <v>57.03500000000001</v>
      </c>
      <c r="H22" s="103">
        <f t="shared" si="2"/>
        <v>57.03500000000001</v>
      </c>
      <c r="I22" s="106">
        <f t="shared" si="10"/>
        <v>68.2984132550188</v>
      </c>
      <c r="J22" s="104"/>
      <c r="K22" s="103">
        <v>659.8860000000002</v>
      </c>
      <c r="L22" s="103">
        <f t="shared" si="4"/>
        <v>659.8860000000002</v>
      </c>
      <c r="M22" s="105">
        <f t="shared" si="9"/>
        <v>0.004648760385161101</v>
      </c>
      <c r="N22" s="104"/>
      <c r="O22" s="103">
        <v>729.1830000000003</v>
      </c>
      <c r="P22" s="103">
        <f t="shared" si="6"/>
        <v>729.1830000000003</v>
      </c>
      <c r="Q22" s="102">
        <f t="shared" si="11"/>
        <v>-9.503375695812998</v>
      </c>
    </row>
    <row r="23" spans="1:17" s="96" customFormat="1" ht="16.5" customHeight="1" thickBot="1">
      <c r="A23" s="101" t="s">
        <v>279</v>
      </c>
      <c r="B23" s="98">
        <v>139.97699999999992</v>
      </c>
      <c r="C23" s="97">
        <v>350.4109999999999</v>
      </c>
      <c r="D23" s="97">
        <f t="shared" si="0"/>
        <v>490.3879999999998</v>
      </c>
      <c r="E23" s="99">
        <f t="shared" si="8"/>
        <v>0.035870984768941745</v>
      </c>
      <c r="F23" s="98">
        <v>1157.264</v>
      </c>
      <c r="G23" s="97">
        <v>487.36</v>
      </c>
      <c r="H23" s="97">
        <f t="shared" si="2"/>
        <v>1644.6239999999998</v>
      </c>
      <c r="I23" s="100">
        <f t="shared" si="10"/>
        <v>-70.18236387162051</v>
      </c>
      <c r="J23" s="98">
        <v>8102.150999999997</v>
      </c>
      <c r="K23" s="97">
        <v>4385.285999999999</v>
      </c>
      <c r="L23" s="97">
        <f t="shared" si="4"/>
        <v>12487.436999999996</v>
      </c>
      <c r="M23" s="99">
        <f t="shared" si="9"/>
        <v>0.08797141087671954</v>
      </c>
      <c r="N23" s="98">
        <v>16877.075999999983</v>
      </c>
      <c r="O23" s="97">
        <v>4915.299</v>
      </c>
      <c r="P23" s="97">
        <f t="shared" si="6"/>
        <v>21792.37499999998</v>
      </c>
      <c r="Q23" s="437">
        <f t="shared" si="11"/>
        <v>-42.698136389448116</v>
      </c>
    </row>
    <row r="24" s="95" customFormat="1" ht="15">
      <c r="A24" s="121" t="s">
        <v>158</v>
      </c>
    </row>
    <row r="25" ht="15">
      <c r="A25" s="121" t="s">
        <v>40</v>
      </c>
    </row>
    <row r="26" ht="15">
      <c r="A26" s="93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4:Q65536 I24:I65536 Q3 I3">
    <cfRule type="cellIs" priority="7" dxfId="91" operator="lessThan" stopIfTrue="1">
      <formula>0</formula>
    </cfRule>
  </conditionalFormatting>
  <conditionalFormatting sqref="I8:I23 Q8:Q23">
    <cfRule type="cellIs" priority="8" dxfId="91" operator="lessThan" stopIfTrue="1">
      <formula>0</formula>
    </cfRule>
    <cfRule type="cellIs" priority="9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4">
      <selection activeCell="F7" sqref="F7:F8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586" t="s">
        <v>46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8"/>
    </row>
    <row r="4" spans="1:25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5" s="174" customFormat="1" ht="19.5" customHeight="1" thickBot="1" thickTop="1">
      <c r="A5" s="589" t="s">
        <v>44</v>
      </c>
      <c r="B5" s="604" t="s">
        <v>36</v>
      </c>
      <c r="C5" s="605"/>
      <c r="D5" s="605"/>
      <c r="E5" s="605"/>
      <c r="F5" s="605"/>
      <c r="G5" s="605"/>
      <c r="H5" s="605"/>
      <c r="I5" s="605"/>
      <c r="J5" s="606"/>
      <c r="K5" s="606"/>
      <c r="L5" s="606"/>
      <c r="M5" s="607"/>
      <c r="N5" s="608" t="s">
        <v>35</v>
      </c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7"/>
    </row>
    <row r="6" spans="1:25" s="173" customFormat="1" ht="26.25" customHeight="1" thickBot="1">
      <c r="A6" s="590"/>
      <c r="B6" s="596" t="s">
        <v>204</v>
      </c>
      <c r="C6" s="597"/>
      <c r="D6" s="597"/>
      <c r="E6" s="597"/>
      <c r="F6" s="598"/>
      <c r="G6" s="593" t="s">
        <v>34</v>
      </c>
      <c r="H6" s="596" t="s">
        <v>205</v>
      </c>
      <c r="I6" s="597"/>
      <c r="J6" s="597"/>
      <c r="K6" s="597"/>
      <c r="L6" s="598"/>
      <c r="M6" s="593" t="s">
        <v>33</v>
      </c>
      <c r="N6" s="603" t="s">
        <v>206</v>
      </c>
      <c r="O6" s="597"/>
      <c r="P6" s="597"/>
      <c r="Q6" s="597"/>
      <c r="R6" s="597"/>
      <c r="S6" s="593" t="s">
        <v>34</v>
      </c>
      <c r="T6" s="603" t="s">
        <v>207</v>
      </c>
      <c r="U6" s="597"/>
      <c r="V6" s="597"/>
      <c r="W6" s="597"/>
      <c r="X6" s="597"/>
      <c r="Y6" s="593" t="s">
        <v>33</v>
      </c>
    </row>
    <row r="7" spans="1:25" s="168" customFormat="1" ht="26.25" customHeight="1">
      <c r="A7" s="591"/>
      <c r="B7" s="576" t="s">
        <v>22</v>
      </c>
      <c r="C7" s="577"/>
      <c r="D7" s="578" t="s">
        <v>21</v>
      </c>
      <c r="E7" s="579"/>
      <c r="F7" s="580" t="s">
        <v>17</v>
      </c>
      <c r="G7" s="594"/>
      <c r="H7" s="576" t="s">
        <v>22</v>
      </c>
      <c r="I7" s="577"/>
      <c r="J7" s="578" t="s">
        <v>21</v>
      </c>
      <c r="K7" s="579"/>
      <c r="L7" s="580" t="s">
        <v>17</v>
      </c>
      <c r="M7" s="594"/>
      <c r="N7" s="577" t="s">
        <v>22</v>
      </c>
      <c r="O7" s="577"/>
      <c r="P7" s="582" t="s">
        <v>21</v>
      </c>
      <c r="Q7" s="577"/>
      <c r="R7" s="580" t="s">
        <v>17</v>
      </c>
      <c r="S7" s="594"/>
      <c r="T7" s="583" t="s">
        <v>22</v>
      </c>
      <c r="U7" s="579"/>
      <c r="V7" s="578" t="s">
        <v>21</v>
      </c>
      <c r="W7" s="599"/>
      <c r="X7" s="580" t="s">
        <v>17</v>
      </c>
      <c r="Y7" s="594"/>
    </row>
    <row r="8" spans="1:25" s="168" customFormat="1" ht="31.5" thickBot="1">
      <c r="A8" s="592"/>
      <c r="B8" s="171" t="s">
        <v>19</v>
      </c>
      <c r="C8" s="169" t="s">
        <v>18</v>
      </c>
      <c r="D8" s="170" t="s">
        <v>19</v>
      </c>
      <c r="E8" s="169" t="s">
        <v>18</v>
      </c>
      <c r="F8" s="581"/>
      <c r="G8" s="595"/>
      <c r="H8" s="171" t="s">
        <v>19</v>
      </c>
      <c r="I8" s="169" t="s">
        <v>18</v>
      </c>
      <c r="J8" s="170" t="s">
        <v>19</v>
      </c>
      <c r="K8" s="169" t="s">
        <v>18</v>
      </c>
      <c r="L8" s="581"/>
      <c r="M8" s="595"/>
      <c r="N8" s="172" t="s">
        <v>19</v>
      </c>
      <c r="O8" s="169" t="s">
        <v>18</v>
      </c>
      <c r="P8" s="170" t="s">
        <v>19</v>
      </c>
      <c r="Q8" s="169" t="s">
        <v>18</v>
      </c>
      <c r="R8" s="581"/>
      <c r="S8" s="595"/>
      <c r="T8" s="171" t="s">
        <v>19</v>
      </c>
      <c r="U8" s="169" t="s">
        <v>18</v>
      </c>
      <c r="V8" s="170" t="s">
        <v>19</v>
      </c>
      <c r="W8" s="169" t="s">
        <v>18</v>
      </c>
      <c r="X8" s="581"/>
      <c r="Y8" s="595"/>
    </row>
    <row r="9" spans="1:25" s="157" customFormat="1" ht="18" customHeight="1" thickBot="1" thickTop="1">
      <c r="A9" s="167" t="s">
        <v>24</v>
      </c>
      <c r="B9" s="166">
        <f>SUM(B10:B36)</f>
        <v>350928</v>
      </c>
      <c r="C9" s="160">
        <f>SUM(C10:C36)</f>
        <v>395892</v>
      </c>
      <c r="D9" s="161">
        <f>SUM(D10:D36)</f>
        <v>4247</v>
      </c>
      <c r="E9" s="160">
        <f>SUM(E10:E36)</f>
        <v>3759</v>
      </c>
      <c r="F9" s="159">
        <f aca="true" t="shared" si="0" ref="F9:F36">SUM(B9:E9)</f>
        <v>754826</v>
      </c>
      <c r="G9" s="163">
        <f aca="true" t="shared" si="1" ref="G9:G36">F9/$F$9</f>
        <v>1</v>
      </c>
      <c r="H9" s="162">
        <f>SUM(H10:H36)</f>
        <v>301195</v>
      </c>
      <c r="I9" s="160">
        <f>SUM(I10:I36)</f>
        <v>357690</v>
      </c>
      <c r="J9" s="161">
        <f>SUM(J10:J36)</f>
        <v>2262</v>
      </c>
      <c r="K9" s="160">
        <f>SUM(K10:K36)</f>
        <v>1336</v>
      </c>
      <c r="L9" s="159">
        <f aca="true" t="shared" si="2" ref="L9:L36">SUM(H9:K9)</f>
        <v>662483</v>
      </c>
      <c r="M9" s="165">
        <f aca="true" t="shared" si="3" ref="M9:M36">IF(ISERROR(F9/L9-1),"         /0",(F9/L9-1))</f>
        <v>0.13938923715778362</v>
      </c>
      <c r="N9" s="164">
        <f>SUM(N10:N36)</f>
        <v>3881699</v>
      </c>
      <c r="O9" s="160">
        <f>SUM(O10:O36)</f>
        <v>3835798</v>
      </c>
      <c r="P9" s="161">
        <f>SUM(P10:P36)</f>
        <v>32531</v>
      </c>
      <c r="Q9" s="160">
        <f>SUM(Q10:Q36)</f>
        <v>29945</v>
      </c>
      <c r="R9" s="159">
        <f aca="true" t="shared" si="4" ref="R9:R36">SUM(N9:Q9)</f>
        <v>7779973</v>
      </c>
      <c r="S9" s="163">
        <f aca="true" t="shared" si="5" ref="S9:S36">R9/$R$9</f>
        <v>1</v>
      </c>
      <c r="T9" s="162">
        <f>SUM(T10:T36)</f>
        <v>3483266</v>
      </c>
      <c r="U9" s="160">
        <f>SUM(U10:U36)</f>
        <v>3423870</v>
      </c>
      <c r="V9" s="161">
        <f>SUM(V10:V36)</f>
        <v>29287</v>
      </c>
      <c r="W9" s="160">
        <f>SUM(W10:W36)</f>
        <v>26909</v>
      </c>
      <c r="X9" s="159">
        <f aca="true" t="shared" si="6" ref="X9:X36">SUM(T9:W9)</f>
        <v>6963332</v>
      </c>
      <c r="Y9" s="158">
        <f>IF(ISERROR(R9/X9-1),"         /0",(R9/X9-1))</f>
        <v>0.11727733217373526</v>
      </c>
    </row>
    <row r="10" spans="1:25" ht="19.5" customHeight="1" thickTop="1">
      <c r="A10" s="156" t="s">
        <v>266</v>
      </c>
      <c r="B10" s="154">
        <v>124686</v>
      </c>
      <c r="C10" s="150">
        <v>140769</v>
      </c>
      <c r="D10" s="151">
        <v>2848</v>
      </c>
      <c r="E10" s="150">
        <v>2511</v>
      </c>
      <c r="F10" s="149">
        <f t="shared" si="0"/>
        <v>270814</v>
      </c>
      <c r="G10" s="153">
        <f t="shared" si="1"/>
        <v>0.3587767247021168</v>
      </c>
      <c r="H10" s="152">
        <v>107939</v>
      </c>
      <c r="I10" s="150">
        <v>128009</v>
      </c>
      <c r="J10" s="151">
        <v>615</v>
      </c>
      <c r="K10" s="150">
        <v>130</v>
      </c>
      <c r="L10" s="149">
        <f t="shared" si="2"/>
        <v>236693</v>
      </c>
      <c r="M10" s="155">
        <f t="shared" si="3"/>
        <v>0.14415719941020644</v>
      </c>
      <c r="N10" s="154">
        <v>1399609</v>
      </c>
      <c r="O10" s="150">
        <v>1393043</v>
      </c>
      <c r="P10" s="151">
        <v>14508</v>
      </c>
      <c r="Q10" s="150">
        <v>12399</v>
      </c>
      <c r="R10" s="149">
        <f t="shared" si="4"/>
        <v>2819559</v>
      </c>
      <c r="S10" s="153">
        <f t="shared" si="5"/>
        <v>0.3624124402488286</v>
      </c>
      <c r="T10" s="152">
        <v>1269023</v>
      </c>
      <c r="U10" s="150">
        <v>1266090</v>
      </c>
      <c r="V10" s="151">
        <v>6914</v>
      </c>
      <c r="W10" s="150">
        <v>5499</v>
      </c>
      <c r="X10" s="149">
        <f t="shared" si="6"/>
        <v>2547526</v>
      </c>
      <c r="Y10" s="148">
        <f aca="true" t="shared" si="7" ref="Y10:Y36">IF(ISERROR(R10/X10-1),"         /0",IF(R10/X10&gt;5,"  *  ",(R10/X10-1)))</f>
        <v>0.10678320849325984</v>
      </c>
    </row>
    <row r="11" spans="1:25" ht="19.5" customHeight="1">
      <c r="A11" s="147" t="s">
        <v>269</v>
      </c>
      <c r="B11" s="145">
        <v>56678</v>
      </c>
      <c r="C11" s="141">
        <v>64595</v>
      </c>
      <c r="D11" s="142">
        <v>308</v>
      </c>
      <c r="E11" s="141">
        <v>0</v>
      </c>
      <c r="F11" s="140">
        <f t="shared" si="0"/>
        <v>121581</v>
      </c>
      <c r="G11" s="144">
        <f t="shared" si="1"/>
        <v>0.16107155821341607</v>
      </c>
      <c r="H11" s="143">
        <v>46004</v>
      </c>
      <c r="I11" s="141">
        <v>56420</v>
      </c>
      <c r="J11" s="142">
        <v>457</v>
      </c>
      <c r="K11" s="141"/>
      <c r="L11" s="140">
        <f t="shared" si="2"/>
        <v>102881</v>
      </c>
      <c r="M11" s="146">
        <f t="shared" si="3"/>
        <v>0.18176339654552343</v>
      </c>
      <c r="N11" s="145">
        <v>606390</v>
      </c>
      <c r="O11" s="141">
        <v>589336</v>
      </c>
      <c r="P11" s="142">
        <v>3384</v>
      </c>
      <c r="Q11" s="141">
        <v>3499</v>
      </c>
      <c r="R11" s="140">
        <f t="shared" si="4"/>
        <v>1202609</v>
      </c>
      <c r="S11" s="144">
        <f t="shared" si="5"/>
        <v>0.15457752873949562</v>
      </c>
      <c r="T11" s="143">
        <v>451402</v>
      </c>
      <c r="U11" s="141">
        <v>409351</v>
      </c>
      <c r="V11" s="142">
        <v>4879</v>
      </c>
      <c r="W11" s="141">
        <v>4447</v>
      </c>
      <c r="X11" s="140">
        <f t="shared" si="6"/>
        <v>870079</v>
      </c>
      <c r="Y11" s="139">
        <f t="shared" si="7"/>
        <v>0.38218368676867276</v>
      </c>
    </row>
    <row r="12" spans="1:25" ht="19.5" customHeight="1">
      <c r="A12" s="147" t="s">
        <v>288</v>
      </c>
      <c r="B12" s="145">
        <v>21519</v>
      </c>
      <c r="C12" s="141">
        <v>24330</v>
      </c>
      <c r="D12" s="142">
        <v>0</v>
      </c>
      <c r="E12" s="141">
        <v>0</v>
      </c>
      <c r="F12" s="140">
        <f aca="true" t="shared" si="8" ref="F12:F22">SUM(B12:E12)</f>
        <v>45849</v>
      </c>
      <c r="G12" s="144">
        <f t="shared" si="1"/>
        <v>0.060741150940746606</v>
      </c>
      <c r="H12" s="143">
        <v>20821</v>
      </c>
      <c r="I12" s="141">
        <v>24326</v>
      </c>
      <c r="J12" s="142"/>
      <c r="K12" s="141"/>
      <c r="L12" s="140">
        <f aca="true" t="shared" si="9" ref="L12:L22">SUM(H12:K12)</f>
        <v>45147</v>
      </c>
      <c r="M12" s="146">
        <f aca="true" t="shared" si="10" ref="M12:M22">IF(ISERROR(F12/L12-1),"         /0",(F12/L12-1))</f>
        <v>0.015549205927304133</v>
      </c>
      <c r="N12" s="145">
        <v>243311</v>
      </c>
      <c r="O12" s="141">
        <v>244073</v>
      </c>
      <c r="P12" s="142"/>
      <c r="Q12" s="141"/>
      <c r="R12" s="140">
        <f aca="true" t="shared" si="11" ref="R12:R22">SUM(N12:Q12)</f>
        <v>487384</v>
      </c>
      <c r="S12" s="144">
        <f t="shared" si="5"/>
        <v>0.0626459757636691</v>
      </c>
      <c r="T12" s="143">
        <v>214710</v>
      </c>
      <c r="U12" s="141">
        <v>213241</v>
      </c>
      <c r="V12" s="142"/>
      <c r="W12" s="141"/>
      <c r="X12" s="140">
        <f aca="true" t="shared" si="12" ref="X12:X22">SUM(T12:W12)</f>
        <v>427951</v>
      </c>
      <c r="Y12" s="139">
        <f aca="true" t="shared" si="13" ref="Y12:Y22">IF(ISERROR(R12/X12-1),"         /0",IF(R12/X12&gt;5,"  *  ",(R12/X12-1)))</f>
        <v>0.13887804912244617</v>
      </c>
    </row>
    <row r="13" spans="1:25" ht="19.5" customHeight="1">
      <c r="A13" s="147" t="s">
        <v>289</v>
      </c>
      <c r="B13" s="145">
        <v>21536</v>
      </c>
      <c r="C13" s="141">
        <v>17842</v>
      </c>
      <c r="D13" s="142">
        <v>0</v>
      </c>
      <c r="E13" s="141">
        <v>0</v>
      </c>
      <c r="F13" s="140">
        <f>SUM(B13:E13)</f>
        <v>39378</v>
      </c>
      <c r="G13" s="144">
        <f>F13/$F$9</f>
        <v>0.05216831428700124</v>
      </c>
      <c r="H13" s="143">
        <v>12151</v>
      </c>
      <c r="I13" s="141">
        <v>10804</v>
      </c>
      <c r="J13" s="142"/>
      <c r="K13" s="141"/>
      <c r="L13" s="140">
        <f>SUM(H13:K13)</f>
        <v>22955</v>
      </c>
      <c r="M13" s="146">
        <f>IF(ISERROR(F13/L13-1),"         /0",(F13/L13-1))</f>
        <v>0.7154432585493355</v>
      </c>
      <c r="N13" s="145">
        <v>225578</v>
      </c>
      <c r="O13" s="141">
        <v>215701</v>
      </c>
      <c r="P13" s="142"/>
      <c r="Q13" s="141"/>
      <c r="R13" s="140">
        <f>SUM(N13:Q13)</f>
        <v>441279</v>
      </c>
      <c r="S13" s="144">
        <f>R13/$R$9</f>
        <v>0.05671986265247964</v>
      </c>
      <c r="T13" s="143">
        <v>147548</v>
      </c>
      <c r="U13" s="141">
        <v>144677</v>
      </c>
      <c r="V13" s="142">
        <v>687</v>
      </c>
      <c r="W13" s="141">
        <v>596</v>
      </c>
      <c r="X13" s="140">
        <f>SUM(T13:W13)</f>
        <v>293508</v>
      </c>
      <c r="Y13" s="139">
        <f>IF(ISERROR(R13/X13-1),"         /0",IF(R13/X13&gt;5,"  *  ",(R13/X13-1)))</f>
        <v>0.5034649822151356</v>
      </c>
    </row>
    <row r="14" spans="1:25" ht="19.5" customHeight="1">
      <c r="A14" s="147" t="s">
        <v>290</v>
      </c>
      <c r="B14" s="145">
        <v>12096</v>
      </c>
      <c r="C14" s="141">
        <v>13491</v>
      </c>
      <c r="D14" s="142">
        <v>0</v>
      </c>
      <c r="E14" s="141">
        <v>0</v>
      </c>
      <c r="F14" s="140">
        <f t="shared" si="8"/>
        <v>25587</v>
      </c>
      <c r="G14" s="144">
        <f aca="true" t="shared" si="14" ref="G14:G19">F14/$F$9</f>
        <v>0.03389787845145769</v>
      </c>
      <c r="H14" s="143">
        <v>9972</v>
      </c>
      <c r="I14" s="141">
        <v>11663</v>
      </c>
      <c r="J14" s="142"/>
      <c r="K14" s="141"/>
      <c r="L14" s="140">
        <f t="shared" si="9"/>
        <v>21635</v>
      </c>
      <c r="M14" s="146">
        <f t="shared" si="10"/>
        <v>0.1826669748093368</v>
      </c>
      <c r="N14" s="145">
        <v>132719</v>
      </c>
      <c r="O14" s="141">
        <v>131993</v>
      </c>
      <c r="P14" s="142"/>
      <c r="Q14" s="141"/>
      <c r="R14" s="140">
        <f t="shared" si="11"/>
        <v>264712</v>
      </c>
      <c r="S14" s="144">
        <f aca="true" t="shared" si="15" ref="S14:S19">R14/$R$9</f>
        <v>0.03402479674415323</v>
      </c>
      <c r="T14" s="143">
        <v>122545</v>
      </c>
      <c r="U14" s="141">
        <v>118312</v>
      </c>
      <c r="V14" s="142"/>
      <c r="W14" s="141"/>
      <c r="X14" s="140">
        <f t="shared" si="12"/>
        <v>240857</v>
      </c>
      <c r="Y14" s="139">
        <f t="shared" si="13"/>
        <v>0.09904217025039763</v>
      </c>
    </row>
    <row r="15" spans="1:25" ht="19.5" customHeight="1">
      <c r="A15" s="147" t="s">
        <v>291</v>
      </c>
      <c r="B15" s="145">
        <v>10534</v>
      </c>
      <c r="C15" s="141">
        <v>13860</v>
      </c>
      <c r="D15" s="142">
        <v>0</v>
      </c>
      <c r="E15" s="141">
        <v>0</v>
      </c>
      <c r="F15" s="140">
        <f t="shared" si="8"/>
        <v>24394</v>
      </c>
      <c r="G15" s="144">
        <f t="shared" si="14"/>
        <v>0.03231738175420561</v>
      </c>
      <c r="H15" s="143">
        <v>11825</v>
      </c>
      <c r="I15" s="141">
        <v>15273</v>
      </c>
      <c r="J15" s="142"/>
      <c r="K15" s="141"/>
      <c r="L15" s="140">
        <f t="shared" si="9"/>
        <v>27098</v>
      </c>
      <c r="M15" s="146">
        <f t="shared" si="10"/>
        <v>-0.09978596206362089</v>
      </c>
      <c r="N15" s="145">
        <v>140686</v>
      </c>
      <c r="O15" s="141">
        <v>141361</v>
      </c>
      <c r="P15" s="142"/>
      <c r="Q15" s="141"/>
      <c r="R15" s="140">
        <f t="shared" si="11"/>
        <v>282047</v>
      </c>
      <c r="S15" s="144">
        <f t="shared" si="15"/>
        <v>0.03625295357708825</v>
      </c>
      <c r="T15" s="143">
        <v>158379</v>
      </c>
      <c r="U15" s="141">
        <v>153879</v>
      </c>
      <c r="V15" s="142"/>
      <c r="W15" s="141"/>
      <c r="X15" s="140">
        <f t="shared" si="12"/>
        <v>312258</v>
      </c>
      <c r="Y15" s="139">
        <f t="shared" si="13"/>
        <v>-0.09675012329548005</v>
      </c>
    </row>
    <row r="16" spans="1:25" ht="19.5" customHeight="1">
      <c r="A16" s="147" t="s">
        <v>292</v>
      </c>
      <c r="B16" s="145">
        <v>11219</v>
      </c>
      <c r="C16" s="141">
        <v>12894</v>
      </c>
      <c r="D16" s="142">
        <v>0</v>
      </c>
      <c r="E16" s="141">
        <v>0</v>
      </c>
      <c r="F16" s="140">
        <f t="shared" si="8"/>
        <v>24113</v>
      </c>
      <c r="G16" s="144">
        <f t="shared" si="14"/>
        <v>0.03194511052878412</v>
      </c>
      <c r="H16" s="143"/>
      <c r="I16" s="141"/>
      <c r="J16" s="142"/>
      <c r="K16" s="141"/>
      <c r="L16" s="140">
        <f t="shared" si="9"/>
        <v>0</v>
      </c>
      <c r="M16" s="146" t="str">
        <f t="shared" si="10"/>
        <v>         /0</v>
      </c>
      <c r="N16" s="145">
        <v>103663</v>
      </c>
      <c r="O16" s="141">
        <v>104339</v>
      </c>
      <c r="P16" s="142"/>
      <c r="Q16" s="141"/>
      <c r="R16" s="140">
        <f t="shared" si="11"/>
        <v>208002</v>
      </c>
      <c r="S16" s="144">
        <f t="shared" si="15"/>
        <v>0.026735568362512313</v>
      </c>
      <c r="T16" s="143"/>
      <c r="U16" s="141"/>
      <c r="V16" s="142"/>
      <c r="W16" s="141"/>
      <c r="X16" s="140">
        <f t="shared" si="12"/>
        <v>0</v>
      </c>
      <c r="Y16" s="139" t="str">
        <f t="shared" si="13"/>
        <v>         /0</v>
      </c>
    </row>
    <row r="17" spans="1:25" ht="19.5" customHeight="1">
      <c r="A17" s="147" t="s">
        <v>293</v>
      </c>
      <c r="B17" s="145">
        <v>11093</v>
      </c>
      <c r="C17" s="141">
        <v>11282</v>
      </c>
      <c r="D17" s="142">
        <v>0</v>
      </c>
      <c r="E17" s="141">
        <v>0</v>
      </c>
      <c r="F17" s="140">
        <f t="shared" si="8"/>
        <v>22375</v>
      </c>
      <c r="G17" s="144">
        <f t="shared" si="14"/>
        <v>0.029642593127422744</v>
      </c>
      <c r="H17" s="143">
        <v>7884</v>
      </c>
      <c r="I17" s="141">
        <v>8617</v>
      </c>
      <c r="J17" s="142"/>
      <c r="K17" s="141"/>
      <c r="L17" s="140">
        <f t="shared" si="9"/>
        <v>16501</v>
      </c>
      <c r="M17" s="146">
        <f t="shared" si="10"/>
        <v>0.3559784255499667</v>
      </c>
      <c r="N17" s="145">
        <v>100048</v>
      </c>
      <c r="O17" s="141">
        <v>99950</v>
      </c>
      <c r="P17" s="142">
        <v>708</v>
      </c>
      <c r="Q17" s="141">
        <v>654</v>
      </c>
      <c r="R17" s="140">
        <f t="shared" si="11"/>
        <v>201360</v>
      </c>
      <c r="S17" s="144">
        <f t="shared" si="15"/>
        <v>0.025881837893267753</v>
      </c>
      <c r="T17" s="143">
        <v>119177</v>
      </c>
      <c r="U17" s="141">
        <v>115430</v>
      </c>
      <c r="V17" s="142"/>
      <c r="W17" s="141"/>
      <c r="X17" s="140">
        <f t="shared" si="12"/>
        <v>234607</v>
      </c>
      <c r="Y17" s="139">
        <f t="shared" si="13"/>
        <v>-0.14171358910859433</v>
      </c>
    </row>
    <row r="18" spans="1:25" ht="19.5" customHeight="1">
      <c r="A18" s="147" t="s">
        <v>294</v>
      </c>
      <c r="B18" s="145">
        <v>9941</v>
      </c>
      <c r="C18" s="141">
        <v>10394</v>
      </c>
      <c r="D18" s="142">
        <v>0</v>
      </c>
      <c r="E18" s="141">
        <v>0</v>
      </c>
      <c r="F18" s="140">
        <f t="shared" si="8"/>
        <v>20335</v>
      </c>
      <c r="G18" s="144">
        <f t="shared" si="14"/>
        <v>0.026939983519380626</v>
      </c>
      <c r="H18" s="143">
        <v>4148</v>
      </c>
      <c r="I18" s="141">
        <v>4386</v>
      </c>
      <c r="J18" s="142"/>
      <c r="K18" s="141"/>
      <c r="L18" s="140">
        <f t="shared" si="9"/>
        <v>8534</v>
      </c>
      <c r="M18" s="146">
        <f t="shared" si="10"/>
        <v>1.3828216545582377</v>
      </c>
      <c r="N18" s="145">
        <v>83162</v>
      </c>
      <c r="O18" s="141">
        <v>82073</v>
      </c>
      <c r="P18" s="142"/>
      <c r="Q18" s="141"/>
      <c r="R18" s="140">
        <f t="shared" si="11"/>
        <v>165235</v>
      </c>
      <c r="S18" s="144">
        <f t="shared" si="15"/>
        <v>0.021238505583502668</v>
      </c>
      <c r="T18" s="143">
        <v>45138</v>
      </c>
      <c r="U18" s="141">
        <v>45332</v>
      </c>
      <c r="V18" s="142"/>
      <c r="W18" s="141"/>
      <c r="X18" s="140">
        <f t="shared" si="12"/>
        <v>90470</v>
      </c>
      <c r="Y18" s="139">
        <f t="shared" si="13"/>
        <v>0.8264065436056152</v>
      </c>
    </row>
    <row r="19" spans="1:25" ht="19.5" customHeight="1">
      <c r="A19" s="147" t="s">
        <v>295</v>
      </c>
      <c r="B19" s="145">
        <v>7810</v>
      </c>
      <c r="C19" s="141">
        <v>9369</v>
      </c>
      <c r="D19" s="142">
        <v>656</v>
      </c>
      <c r="E19" s="141">
        <v>656</v>
      </c>
      <c r="F19" s="140">
        <f t="shared" si="8"/>
        <v>18491</v>
      </c>
      <c r="G19" s="144">
        <f t="shared" si="14"/>
        <v>0.024497036403091574</v>
      </c>
      <c r="H19" s="143">
        <v>6199</v>
      </c>
      <c r="I19" s="141">
        <v>7478</v>
      </c>
      <c r="J19" s="142">
        <v>757</v>
      </c>
      <c r="K19" s="141">
        <v>807</v>
      </c>
      <c r="L19" s="140">
        <f t="shared" si="9"/>
        <v>15241</v>
      </c>
      <c r="M19" s="146">
        <f t="shared" si="10"/>
        <v>0.2132406010104324</v>
      </c>
      <c r="N19" s="145">
        <v>72250</v>
      </c>
      <c r="O19" s="141">
        <v>72227</v>
      </c>
      <c r="P19" s="142">
        <v>5551</v>
      </c>
      <c r="Q19" s="141">
        <v>5300</v>
      </c>
      <c r="R19" s="140">
        <f t="shared" si="11"/>
        <v>155328</v>
      </c>
      <c r="S19" s="144">
        <f t="shared" si="15"/>
        <v>0.019965107848060656</v>
      </c>
      <c r="T19" s="143">
        <v>67575</v>
      </c>
      <c r="U19" s="141">
        <v>70444</v>
      </c>
      <c r="V19" s="142">
        <v>5502</v>
      </c>
      <c r="W19" s="141">
        <v>5530</v>
      </c>
      <c r="X19" s="140">
        <f t="shared" si="12"/>
        <v>149051</v>
      </c>
      <c r="Y19" s="139">
        <f t="shared" si="13"/>
        <v>0.042113102226754684</v>
      </c>
    </row>
    <row r="20" spans="1:25" ht="19.5" customHeight="1">
      <c r="A20" s="147" t="s">
        <v>296</v>
      </c>
      <c r="B20" s="145">
        <v>9414</v>
      </c>
      <c r="C20" s="141">
        <v>8870</v>
      </c>
      <c r="D20" s="142">
        <v>0</v>
      </c>
      <c r="E20" s="141">
        <v>0</v>
      </c>
      <c r="F20" s="140">
        <f t="shared" si="8"/>
        <v>18284</v>
      </c>
      <c r="G20" s="144">
        <f t="shared" si="1"/>
        <v>0.02422280101639318</v>
      </c>
      <c r="H20" s="143">
        <v>10021</v>
      </c>
      <c r="I20" s="141">
        <v>10519</v>
      </c>
      <c r="J20" s="142"/>
      <c r="K20" s="141"/>
      <c r="L20" s="140">
        <f t="shared" si="9"/>
        <v>20540</v>
      </c>
      <c r="M20" s="146">
        <f t="shared" si="10"/>
        <v>-0.10983446932814023</v>
      </c>
      <c r="N20" s="145">
        <v>110081</v>
      </c>
      <c r="O20" s="141">
        <v>98491</v>
      </c>
      <c r="P20" s="142"/>
      <c r="Q20" s="141"/>
      <c r="R20" s="140">
        <f t="shared" si="11"/>
        <v>208572</v>
      </c>
      <c r="S20" s="144">
        <f t="shared" si="5"/>
        <v>0.02680883339826501</v>
      </c>
      <c r="T20" s="143">
        <v>108290</v>
      </c>
      <c r="U20" s="141">
        <v>105014</v>
      </c>
      <c r="V20" s="142"/>
      <c r="W20" s="141"/>
      <c r="X20" s="140">
        <f t="shared" si="12"/>
        <v>213304</v>
      </c>
      <c r="Y20" s="139">
        <f t="shared" si="13"/>
        <v>-0.022184300341296925</v>
      </c>
    </row>
    <row r="21" spans="1:25" ht="19.5" customHeight="1">
      <c r="A21" s="147" t="s">
        <v>297</v>
      </c>
      <c r="B21" s="145">
        <v>7168</v>
      </c>
      <c r="C21" s="141">
        <v>7858</v>
      </c>
      <c r="D21" s="142">
        <v>0</v>
      </c>
      <c r="E21" s="141">
        <v>0</v>
      </c>
      <c r="F21" s="140">
        <f t="shared" si="8"/>
        <v>15026</v>
      </c>
      <c r="G21" s="144">
        <f t="shared" si="1"/>
        <v>0.01990657449531415</v>
      </c>
      <c r="H21" s="143">
        <v>7090</v>
      </c>
      <c r="I21" s="141">
        <v>8167</v>
      </c>
      <c r="J21" s="142"/>
      <c r="K21" s="141"/>
      <c r="L21" s="140">
        <f t="shared" si="9"/>
        <v>15257</v>
      </c>
      <c r="M21" s="146">
        <f t="shared" si="10"/>
        <v>-0.015140591204037546</v>
      </c>
      <c r="N21" s="145">
        <v>85301</v>
      </c>
      <c r="O21" s="141">
        <v>83582</v>
      </c>
      <c r="P21" s="142"/>
      <c r="Q21" s="141"/>
      <c r="R21" s="140">
        <f t="shared" si="11"/>
        <v>168883</v>
      </c>
      <c r="S21" s="144">
        <f t="shared" si="5"/>
        <v>0.021707401812319914</v>
      </c>
      <c r="T21" s="143">
        <v>84453</v>
      </c>
      <c r="U21" s="141">
        <v>83216</v>
      </c>
      <c r="V21" s="142"/>
      <c r="W21" s="141"/>
      <c r="X21" s="140">
        <f t="shared" si="12"/>
        <v>167669</v>
      </c>
      <c r="Y21" s="139">
        <f t="shared" si="13"/>
        <v>0.007240455898227971</v>
      </c>
    </row>
    <row r="22" spans="1:25" ht="19.5" customHeight="1">
      <c r="A22" s="147" t="s">
        <v>298</v>
      </c>
      <c r="B22" s="145">
        <v>6009</v>
      </c>
      <c r="C22" s="141">
        <v>8067</v>
      </c>
      <c r="D22" s="142">
        <v>0</v>
      </c>
      <c r="E22" s="141">
        <v>0</v>
      </c>
      <c r="F22" s="140">
        <f t="shared" si="8"/>
        <v>14076</v>
      </c>
      <c r="G22" s="144">
        <f t="shared" si="1"/>
        <v>0.018648006295490616</v>
      </c>
      <c r="H22" s="143">
        <v>4593</v>
      </c>
      <c r="I22" s="141">
        <v>6325</v>
      </c>
      <c r="J22" s="142"/>
      <c r="K22" s="141"/>
      <c r="L22" s="140">
        <f t="shared" si="9"/>
        <v>10918</v>
      </c>
      <c r="M22" s="146">
        <f t="shared" si="10"/>
        <v>0.2892471148562008</v>
      </c>
      <c r="N22" s="145">
        <v>70409</v>
      </c>
      <c r="O22" s="141">
        <v>70201</v>
      </c>
      <c r="P22" s="142"/>
      <c r="Q22" s="141"/>
      <c r="R22" s="140">
        <f t="shared" si="11"/>
        <v>140610</v>
      </c>
      <c r="S22" s="144">
        <f t="shared" si="5"/>
        <v>0.01807332750383581</v>
      </c>
      <c r="T22" s="143">
        <v>67078</v>
      </c>
      <c r="U22" s="141">
        <v>64426</v>
      </c>
      <c r="V22" s="142"/>
      <c r="W22" s="141"/>
      <c r="X22" s="140">
        <f t="shared" si="12"/>
        <v>131504</v>
      </c>
      <c r="Y22" s="139">
        <f t="shared" si="13"/>
        <v>0.06924504197590942</v>
      </c>
    </row>
    <row r="23" spans="1:25" ht="19.5" customHeight="1">
      <c r="A23" s="147" t="s">
        <v>267</v>
      </c>
      <c r="B23" s="145">
        <v>5805</v>
      </c>
      <c r="C23" s="141">
        <v>8234</v>
      </c>
      <c r="D23" s="142">
        <v>0</v>
      </c>
      <c r="E23" s="141">
        <v>0</v>
      </c>
      <c r="F23" s="140">
        <f t="shared" si="0"/>
        <v>14039</v>
      </c>
      <c r="G23" s="144">
        <f t="shared" si="1"/>
        <v>0.01859898837612907</v>
      </c>
      <c r="H23" s="143">
        <v>3387</v>
      </c>
      <c r="I23" s="141">
        <v>3792</v>
      </c>
      <c r="J23" s="142"/>
      <c r="K23" s="141"/>
      <c r="L23" s="140">
        <f t="shared" si="2"/>
        <v>7179</v>
      </c>
      <c r="M23" s="146">
        <f t="shared" si="3"/>
        <v>0.955564841899986</v>
      </c>
      <c r="N23" s="145">
        <v>44667</v>
      </c>
      <c r="O23" s="141">
        <v>48112</v>
      </c>
      <c r="P23" s="142"/>
      <c r="Q23" s="141"/>
      <c r="R23" s="140">
        <f t="shared" si="4"/>
        <v>92779</v>
      </c>
      <c r="S23" s="144">
        <f t="shared" si="5"/>
        <v>0.011925362722981172</v>
      </c>
      <c r="T23" s="143">
        <v>44731</v>
      </c>
      <c r="U23" s="141">
        <v>42990</v>
      </c>
      <c r="V23" s="142"/>
      <c r="W23" s="141"/>
      <c r="X23" s="140">
        <f t="shared" si="6"/>
        <v>87721</v>
      </c>
      <c r="Y23" s="139">
        <f t="shared" si="7"/>
        <v>0.057660081394421026</v>
      </c>
    </row>
    <row r="24" spans="1:25" ht="19.5" customHeight="1">
      <c r="A24" s="147" t="s">
        <v>299</v>
      </c>
      <c r="B24" s="145">
        <v>6029</v>
      </c>
      <c r="C24" s="141">
        <v>7086</v>
      </c>
      <c r="D24" s="142">
        <v>0</v>
      </c>
      <c r="E24" s="141">
        <v>0</v>
      </c>
      <c r="F24" s="140">
        <f t="shared" si="0"/>
        <v>13115</v>
      </c>
      <c r="G24" s="144">
        <f t="shared" si="1"/>
        <v>0.017374865200721755</v>
      </c>
      <c r="H24" s="143">
        <v>6486</v>
      </c>
      <c r="I24" s="141">
        <v>8244</v>
      </c>
      <c r="J24" s="142"/>
      <c r="K24" s="141"/>
      <c r="L24" s="140">
        <f t="shared" si="2"/>
        <v>14730</v>
      </c>
      <c r="M24" s="146">
        <f t="shared" si="3"/>
        <v>-0.10964019008825521</v>
      </c>
      <c r="N24" s="145">
        <v>78681</v>
      </c>
      <c r="O24" s="141">
        <v>77436</v>
      </c>
      <c r="P24" s="142"/>
      <c r="Q24" s="141"/>
      <c r="R24" s="140">
        <f t="shared" si="4"/>
        <v>156117</v>
      </c>
      <c r="S24" s="144">
        <f t="shared" si="5"/>
        <v>0.02006652208176044</v>
      </c>
      <c r="T24" s="143">
        <v>77388</v>
      </c>
      <c r="U24" s="141">
        <v>77739</v>
      </c>
      <c r="V24" s="142"/>
      <c r="W24" s="141"/>
      <c r="X24" s="140">
        <f t="shared" si="6"/>
        <v>155127</v>
      </c>
      <c r="Y24" s="139">
        <f t="shared" si="7"/>
        <v>0.006381867759964521</v>
      </c>
    </row>
    <row r="25" spans="1:25" ht="19.5" customHeight="1">
      <c r="A25" s="147" t="s">
        <v>300</v>
      </c>
      <c r="B25" s="145">
        <v>5000</v>
      </c>
      <c r="C25" s="141">
        <v>7538</v>
      </c>
      <c r="D25" s="142">
        <v>0</v>
      </c>
      <c r="E25" s="141">
        <v>0</v>
      </c>
      <c r="F25" s="140">
        <f t="shared" si="0"/>
        <v>12538</v>
      </c>
      <c r="G25" s="144">
        <f t="shared" si="1"/>
        <v>0.016610450620407884</v>
      </c>
      <c r="H25" s="143">
        <v>5160</v>
      </c>
      <c r="I25" s="141">
        <v>6235</v>
      </c>
      <c r="J25" s="142"/>
      <c r="K25" s="141"/>
      <c r="L25" s="140">
        <f t="shared" si="2"/>
        <v>11395</v>
      </c>
      <c r="M25" s="146">
        <f t="shared" si="3"/>
        <v>0.10030715225976294</v>
      </c>
      <c r="N25" s="145">
        <v>65197</v>
      </c>
      <c r="O25" s="141">
        <v>66593</v>
      </c>
      <c r="P25" s="142"/>
      <c r="Q25" s="141"/>
      <c r="R25" s="140">
        <f t="shared" si="4"/>
        <v>131790</v>
      </c>
      <c r="S25" s="144">
        <f t="shared" si="5"/>
        <v>0.016939647476925692</v>
      </c>
      <c r="T25" s="143">
        <v>97262</v>
      </c>
      <c r="U25" s="141">
        <v>94655</v>
      </c>
      <c r="V25" s="142"/>
      <c r="W25" s="141"/>
      <c r="X25" s="140">
        <f t="shared" si="6"/>
        <v>191917</v>
      </c>
      <c r="Y25" s="139">
        <f t="shared" si="7"/>
        <v>-0.313296893969789</v>
      </c>
    </row>
    <row r="26" spans="1:25" ht="19.5" customHeight="1">
      <c r="A26" s="147" t="s">
        <v>301</v>
      </c>
      <c r="B26" s="145">
        <v>5346</v>
      </c>
      <c r="C26" s="141">
        <v>6479</v>
      </c>
      <c r="D26" s="142">
        <v>0</v>
      </c>
      <c r="E26" s="141">
        <v>0</v>
      </c>
      <c r="F26" s="140">
        <f t="shared" si="0"/>
        <v>11825</v>
      </c>
      <c r="G26" s="144">
        <f t="shared" si="1"/>
        <v>0.015665862066224535</v>
      </c>
      <c r="H26" s="143">
        <v>7333</v>
      </c>
      <c r="I26" s="141">
        <v>7657</v>
      </c>
      <c r="J26" s="142"/>
      <c r="K26" s="141"/>
      <c r="L26" s="140">
        <f t="shared" si="2"/>
        <v>14990</v>
      </c>
      <c r="M26" s="146">
        <f t="shared" si="3"/>
        <v>-0.2111407605070047</v>
      </c>
      <c r="N26" s="145">
        <v>73542</v>
      </c>
      <c r="O26" s="141">
        <v>71767</v>
      </c>
      <c r="P26" s="142"/>
      <c r="Q26" s="141"/>
      <c r="R26" s="140">
        <f t="shared" si="4"/>
        <v>145309</v>
      </c>
      <c r="S26" s="144">
        <f t="shared" si="5"/>
        <v>0.01867731417576899</v>
      </c>
      <c r="T26" s="143">
        <v>65676</v>
      </c>
      <c r="U26" s="141">
        <v>65459</v>
      </c>
      <c r="V26" s="142"/>
      <c r="W26" s="141"/>
      <c r="X26" s="140">
        <f t="shared" si="6"/>
        <v>131135</v>
      </c>
      <c r="Y26" s="139">
        <f t="shared" si="7"/>
        <v>0.1080870858275822</v>
      </c>
    </row>
    <row r="27" spans="1:25" ht="19.5" customHeight="1">
      <c r="A27" s="147" t="s">
        <v>302</v>
      </c>
      <c r="B27" s="145">
        <v>4860</v>
      </c>
      <c r="C27" s="141">
        <v>4810</v>
      </c>
      <c r="D27" s="142">
        <v>0</v>
      </c>
      <c r="E27" s="141">
        <v>0</v>
      </c>
      <c r="F27" s="140">
        <f t="shared" si="0"/>
        <v>9670</v>
      </c>
      <c r="G27" s="144">
        <f t="shared" si="1"/>
        <v>0.012810899465572198</v>
      </c>
      <c r="H27" s="143">
        <v>3532</v>
      </c>
      <c r="I27" s="141">
        <v>4612</v>
      </c>
      <c r="J27" s="142"/>
      <c r="K27" s="141"/>
      <c r="L27" s="140">
        <f t="shared" si="2"/>
        <v>8144</v>
      </c>
      <c r="M27" s="146" t="s">
        <v>50</v>
      </c>
      <c r="N27" s="145">
        <v>43545</v>
      </c>
      <c r="O27" s="141">
        <v>42945</v>
      </c>
      <c r="P27" s="142"/>
      <c r="Q27" s="141"/>
      <c r="R27" s="140">
        <f t="shared" si="4"/>
        <v>86490</v>
      </c>
      <c r="S27" s="144">
        <f t="shared" si="5"/>
        <v>0.011117005161843106</v>
      </c>
      <c r="T27" s="143">
        <v>36350</v>
      </c>
      <c r="U27" s="141">
        <v>39092</v>
      </c>
      <c r="V27" s="142"/>
      <c r="W27" s="141"/>
      <c r="X27" s="140">
        <f t="shared" si="6"/>
        <v>75442</v>
      </c>
      <c r="Y27" s="139">
        <f t="shared" si="7"/>
        <v>0.14644362556666057</v>
      </c>
    </row>
    <row r="28" spans="1:25" ht="19.5" customHeight="1">
      <c r="A28" s="147" t="s">
        <v>303</v>
      </c>
      <c r="B28" s="145">
        <v>3004</v>
      </c>
      <c r="C28" s="141">
        <v>4520</v>
      </c>
      <c r="D28" s="142">
        <v>0</v>
      </c>
      <c r="E28" s="141">
        <v>0</v>
      </c>
      <c r="F28" s="140">
        <f t="shared" si="0"/>
        <v>7524</v>
      </c>
      <c r="G28" s="144">
        <f t="shared" si="1"/>
        <v>0.0099678601426024</v>
      </c>
      <c r="H28" s="143">
        <v>2777</v>
      </c>
      <c r="I28" s="141">
        <v>3423</v>
      </c>
      <c r="J28" s="142"/>
      <c r="K28" s="141"/>
      <c r="L28" s="140">
        <f t="shared" si="2"/>
        <v>6200</v>
      </c>
      <c r="M28" s="146">
        <f t="shared" si="3"/>
        <v>0.21354838709677426</v>
      </c>
      <c r="N28" s="145">
        <v>35075</v>
      </c>
      <c r="O28" s="141">
        <v>36203</v>
      </c>
      <c r="P28" s="142"/>
      <c r="Q28" s="141"/>
      <c r="R28" s="140">
        <f t="shared" si="4"/>
        <v>71278</v>
      </c>
      <c r="S28" s="144">
        <f t="shared" si="5"/>
        <v>0.00916172845329926</v>
      </c>
      <c r="T28" s="143">
        <v>27890</v>
      </c>
      <c r="U28" s="141">
        <v>27418</v>
      </c>
      <c r="V28" s="142"/>
      <c r="W28" s="141"/>
      <c r="X28" s="140">
        <f t="shared" si="6"/>
        <v>55308</v>
      </c>
      <c r="Y28" s="139">
        <f t="shared" si="7"/>
        <v>0.2887466550951039</v>
      </c>
    </row>
    <row r="29" spans="1:25" ht="19.5" customHeight="1">
      <c r="A29" s="147" t="s">
        <v>304</v>
      </c>
      <c r="B29" s="145">
        <v>2442</v>
      </c>
      <c r="C29" s="141">
        <v>3972</v>
      </c>
      <c r="D29" s="142">
        <v>0</v>
      </c>
      <c r="E29" s="141">
        <v>0</v>
      </c>
      <c r="F29" s="140">
        <f t="shared" si="0"/>
        <v>6414</v>
      </c>
      <c r="G29" s="144">
        <f t="shared" si="1"/>
        <v>0.008497322561755954</v>
      </c>
      <c r="H29" s="143">
        <v>2422</v>
      </c>
      <c r="I29" s="141">
        <v>4092</v>
      </c>
      <c r="J29" s="142"/>
      <c r="K29" s="141"/>
      <c r="L29" s="140">
        <f t="shared" si="2"/>
        <v>6514</v>
      </c>
      <c r="M29" s="146">
        <f t="shared" si="3"/>
        <v>-0.015351550506601197</v>
      </c>
      <c r="N29" s="145">
        <v>40106</v>
      </c>
      <c r="O29" s="141">
        <v>37448</v>
      </c>
      <c r="P29" s="142"/>
      <c r="Q29" s="141"/>
      <c r="R29" s="140">
        <f t="shared" si="4"/>
        <v>77554</v>
      </c>
      <c r="S29" s="144">
        <f t="shared" si="5"/>
        <v>0.009968415057481562</v>
      </c>
      <c r="T29" s="143">
        <v>33110</v>
      </c>
      <c r="U29" s="141">
        <v>31231</v>
      </c>
      <c r="V29" s="142"/>
      <c r="W29" s="141"/>
      <c r="X29" s="140">
        <f t="shared" si="6"/>
        <v>64341</v>
      </c>
      <c r="Y29" s="139">
        <f t="shared" si="7"/>
        <v>0.2053589468612549</v>
      </c>
    </row>
    <row r="30" spans="1:25" ht="19.5" customHeight="1">
      <c r="A30" s="147" t="s">
        <v>305</v>
      </c>
      <c r="B30" s="145">
        <v>2917</v>
      </c>
      <c r="C30" s="141">
        <v>3363</v>
      </c>
      <c r="D30" s="142">
        <v>0</v>
      </c>
      <c r="E30" s="141">
        <v>0</v>
      </c>
      <c r="F30" s="140">
        <f t="shared" si="0"/>
        <v>6280</v>
      </c>
      <c r="G30" s="144">
        <f t="shared" si="1"/>
        <v>0.008319798205149265</v>
      </c>
      <c r="H30" s="143">
        <v>866</v>
      </c>
      <c r="I30" s="141">
        <v>830</v>
      </c>
      <c r="J30" s="142"/>
      <c r="K30" s="141"/>
      <c r="L30" s="140">
        <f t="shared" si="2"/>
        <v>1696</v>
      </c>
      <c r="M30" s="146">
        <f t="shared" si="3"/>
        <v>2.702830188679245</v>
      </c>
      <c r="N30" s="145">
        <v>24562</v>
      </c>
      <c r="O30" s="141">
        <v>25680</v>
      </c>
      <c r="P30" s="142">
        <v>359</v>
      </c>
      <c r="Q30" s="141">
        <v>557</v>
      </c>
      <c r="R30" s="140">
        <f t="shared" si="4"/>
        <v>51158</v>
      </c>
      <c r="S30" s="144">
        <f t="shared" si="5"/>
        <v>0.006575601226379578</v>
      </c>
      <c r="T30" s="143">
        <v>1058</v>
      </c>
      <c r="U30" s="141">
        <v>1058</v>
      </c>
      <c r="V30" s="142"/>
      <c r="W30" s="141"/>
      <c r="X30" s="140">
        <f t="shared" si="6"/>
        <v>2116</v>
      </c>
      <c r="Y30" s="139" t="str">
        <f t="shared" si="7"/>
        <v>  *  </v>
      </c>
    </row>
    <row r="31" spans="1:25" ht="19.5" customHeight="1">
      <c r="A31" s="147" t="s">
        <v>306</v>
      </c>
      <c r="B31" s="145">
        <v>2316</v>
      </c>
      <c r="C31" s="141">
        <v>2189</v>
      </c>
      <c r="D31" s="142">
        <v>0</v>
      </c>
      <c r="E31" s="141">
        <v>0</v>
      </c>
      <c r="F31" s="140">
        <f t="shared" si="0"/>
        <v>4505</v>
      </c>
      <c r="G31" s="144">
        <f t="shared" si="1"/>
        <v>0.005968262884426345</v>
      </c>
      <c r="H31" s="143">
        <v>1091</v>
      </c>
      <c r="I31" s="141">
        <v>1260</v>
      </c>
      <c r="J31" s="142">
        <v>388</v>
      </c>
      <c r="K31" s="141">
        <v>343</v>
      </c>
      <c r="L31" s="140">
        <f t="shared" si="2"/>
        <v>3082</v>
      </c>
      <c r="M31" s="146">
        <f t="shared" si="3"/>
        <v>0.4617131732641142</v>
      </c>
      <c r="N31" s="145">
        <v>19679</v>
      </c>
      <c r="O31" s="141">
        <v>17916</v>
      </c>
      <c r="P31" s="142">
        <v>919</v>
      </c>
      <c r="Q31" s="141">
        <v>1131</v>
      </c>
      <c r="R31" s="140">
        <f t="shared" si="4"/>
        <v>39645</v>
      </c>
      <c r="S31" s="144">
        <f t="shared" si="5"/>
        <v>0.005095776039325586</v>
      </c>
      <c r="T31" s="143">
        <v>10850</v>
      </c>
      <c r="U31" s="141">
        <v>10969</v>
      </c>
      <c r="V31" s="142">
        <v>7603</v>
      </c>
      <c r="W31" s="141">
        <v>7216</v>
      </c>
      <c r="X31" s="140">
        <f t="shared" si="6"/>
        <v>36638</v>
      </c>
      <c r="Y31" s="139">
        <f t="shared" si="7"/>
        <v>0.08207325727386872</v>
      </c>
    </row>
    <row r="32" spans="1:25" ht="19.5" customHeight="1">
      <c r="A32" s="147" t="s">
        <v>307</v>
      </c>
      <c r="B32" s="145">
        <v>1349</v>
      </c>
      <c r="C32" s="141">
        <v>1721</v>
      </c>
      <c r="D32" s="142">
        <v>0</v>
      </c>
      <c r="E32" s="141">
        <v>0</v>
      </c>
      <c r="F32" s="140">
        <f t="shared" si="0"/>
        <v>3070</v>
      </c>
      <c r="G32" s="144">
        <f t="shared" si="1"/>
        <v>0.00406716249837711</v>
      </c>
      <c r="H32" s="143">
        <v>2564</v>
      </c>
      <c r="I32" s="141">
        <v>3659</v>
      </c>
      <c r="J32" s="142"/>
      <c r="K32" s="141"/>
      <c r="L32" s="140">
        <f t="shared" si="2"/>
        <v>6223</v>
      </c>
      <c r="M32" s="146">
        <f t="shared" si="3"/>
        <v>-0.5066688092559859</v>
      </c>
      <c r="N32" s="145">
        <v>14566</v>
      </c>
      <c r="O32" s="141">
        <v>13699</v>
      </c>
      <c r="P32" s="142"/>
      <c r="Q32" s="141"/>
      <c r="R32" s="140">
        <f t="shared" si="4"/>
        <v>28265</v>
      </c>
      <c r="S32" s="144">
        <f t="shared" si="5"/>
        <v>0.0036330460272805576</v>
      </c>
      <c r="T32" s="143">
        <v>17249</v>
      </c>
      <c r="U32" s="141">
        <v>18575</v>
      </c>
      <c r="V32" s="142"/>
      <c r="W32" s="141"/>
      <c r="X32" s="140">
        <f t="shared" si="6"/>
        <v>35824</v>
      </c>
      <c r="Y32" s="139">
        <f t="shared" si="7"/>
        <v>-0.21100379633765076</v>
      </c>
    </row>
    <row r="33" spans="1:25" ht="19.5" customHeight="1">
      <c r="A33" s="147" t="s">
        <v>308</v>
      </c>
      <c r="B33" s="145">
        <v>760</v>
      </c>
      <c r="C33" s="141">
        <v>1032</v>
      </c>
      <c r="D33" s="142">
        <v>0</v>
      </c>
      <c r="E33" s="141">
        <v>0</v>
      </c>
      <c r="F33" s="140">
        <f t="shared" si="0"/>
        <v>1792</v>
      </c>
      <c r="G33" s="144">
        <f t="shared" si="1"/>
        <v>0.002374057067456606</v>
      </c>
      <c r="H33" s="143">
        <v>382</v>
      </c>
      <c r="I33" s="141">
        <v>516</v>
      </c>
      <c r="J33" s="142"/>
      <c r="K33" s="141"/>
      <c r="L33" s="140">
        <f t="shared" si="2"/>
        <v>898</v>
      </c>
      <c r="M33" s="146">
        <f t="shared" si="3"/>
        <v>0.9955456570155903</v>
      </c>
      <c r="N33" s="145">
        <v>3593</v>
      </c>
      <c r="O33" s="141">
        <v>3820</v>
      </c>
      <c r="P33" s="142"/>
      <c r="Q33" s="141"/>
      <c r="R33" s="140">
        <f t="shared" si="4"/>
        <v>7413</v>
      </c>
      <c r="S33" s="144">
        <f t="shared" si="5"/>
        <v>0.000952831070236362</v>
      </c>
      <c r="T33" s="143">
        <v>2853</v>
      </c>
      <c r="U33" s="141">
        <v>2817</v>
      </c>
      <c r="V33" s="142">
        <v>234</v>
      </c>
      <c r="W33" s="141">
        <v>192</v>
      </c>
      <c r="X33" s="140">
        <f t="shared" si="6"/>
        <v>6096</v>
      </c>
      <c r="Y33" s="139">
        <f t="shared" si="7"/>
        <v>0.21604330708661412</v>
      </c>
    </row>
    <row r="34" spans="1:25" ht="19.5" customHeight="1">
      <c r="A34" s="147" t="s">
        <v>309</v>
      </c>
      <c r="B34" s="145">
        <v>757</v>
      </c>
      <c r="C34" s="141">
        <v>515</v>
      </c>
      <c r="D34" s="142">
        <v>218</v>
      </c>
      <c r="E34" s="141">
        <v>63</v>
      </c>
      <c r="F34" s="140">
        <f t="shared" si="0"/>
        <v>1553</v>
      </c>
      <c r="G34" s="144">
        <f t="shared" si="1"/>
        <v>0.002057427804553632</v>
      </c>
      <c r="H34" s="143">
        <v>711</v>
      </c>
      <c r="I34" s="141">
        <v>547</v>
      </c>
      <c r="J34" s="142"/>
      <c r="K34" s="141"/>
      <c r="L34" s="140">
        <f t="shared" si="2"/>
        <v>1258</v>
      </c>
      <c r="M34" s="146">
        <f t="shared" si="3"/>
        <v>0.23449920508744038</v>
      </c>
      <c r="N34" s="145">
        <v>4769</v>
      </c>
      <c r="O34" s="141">
        <v>5324</v>
      </c>
      <c r="P34" s="142">
        <v>470</v>
      </c>
      <c r="Q34" s="141">
        <v>351</v>
      </c>
      <c r="R34" s="140">
        <f t="shared" si="4"/>
        <v>10914</v>
      </c>
      <c r="S34" s="144">
        <f t="shared" si="5"/>
        <v>0.0014028326319384399</v>
      </c>
      <c r="T34" s="143">
        <v>5449</v>
      </c>
      <c r="U34" s="141">
        <v>5801</v>
      </c>
      <c r="V34" s="142">
        <v>0</v>
      </c>
      <c r="W34" s="141">
        <v>0</v>
      </c>
      <c r="X34" s="140">
        <f t="shared" si="6"/>
        <v>11250</v>
      </c>
      <c r="Y34" s="139">
        <f t="shared" si="7"/>
        <v>-0.029866666666666708</v>
      </c>
    </row>
    <row r="35" spans="1:25" ht="19.5" customHeight="1">
      <c r="A35" s="147" t="s">
        <v>310</v>
      </c>
      <c r="B35" s="145">
        <v>640</v>
      </c>
      <c r="C35" s="141">
        <v>812</v>
      </c>
      <c r="D35" s="142">
        <v>0</v>
      </c>
      <c r="E35" s="141">
        <v>0</v>
      </c>
      <c r="F35" s="140">
        <f t="shared" si="0"/>
        <v>1452</v>
      </c>
      <c r="G35" s="144">
        <f t="shared" si="1"/>
        <v>0.0019236221327829195</v>
      </c>
      <c r="H35" s="143">
        <v>647</v>
      </c>
      <c r="I35" s="141">
        <v>917</v>
      </c>
      <c r="J35" s="142"/>
      <c r="K35" s="141"/>
      <c r="L35" s="140">
        <f t="shared" si="2"/>
        <v>1564</v>
      </c>
      <c r="M35" s="146">
        <f t="shared" si="3"/>
        <v>-0.07161125319693096</v>
      </c>
      <c r="N35" s="145">
        <v>8608</v>
      </c>
      <c r="O35" s="141">
        <v>8131</v>
      </c>
      <c r="P35" s="142"/>
      <c r="Q35" s="141"/>
      <c r="R35" s="140">
        <f t="shared" si="4"/>
        <v>16739</v>
      </c>
      <c r="S35" s="144">
        <f t="shared" si="5"/>
        <v>0.0021515498832708033</v>
      </c>
      <c r="T35" s="143">
        <v>4377</v>
      </c>
      <c r="U35" s="141">
        <v>5475</v>
      </c>
      <c r="V35" s="142">
        <v>48</v>
      </c>
      <c r="W35" s="141">
        <v>48</v>
      </c>
      <c r="X35" s="140">
        <f t="shared" si="6"/>
        <v>9948</v>
      </c>
      <c r="Y35" s="139">
        <f t="shared" si="7"/>
        <v>0.6826497788500201</v>
      </c>
    </row>
    <row r="36" spans="1:25" ht="19.5" customHeight="1" thickBot="1">
      <c r="A36" s="138" t="s">
        <v>279</v>
      </c>
      <c r="B36" s="136">
        <v>0</v>
      </c>
      <c r="C36" s="132">
        <v>0</v>
      </c>
      <c r="D36" s="133">
        <v>217</v>
      </c>
      <c r="E36" s="132">
        <v>529</v>
      </c>
      <c r="F36" s="131">
        <f t="shared" si="0"/>
        <v>746</v>
      </c>
      <c r="G36" s="135">
        <f t="shared" si="1"/>
        <v>0.0009883072390193238</v>
      </c>
      <c r="H36" s="134">
        <v>15190</v>
      </c>
      <c r="I36" s="132">
        <v>19919</v>
      </c>
      <c r="J36" s="133">
        <v>45</v>
      </c>
      <c r="K36" s="132">
        <v>56</v>
      </c>
      <c r="L36" s="131">
        <f t="shared" si="2"/>
        <v>35210</v>
      </c>
      <c r="M36" s="137">
        <f t="shared" si="3"/>
        <v>-0.9788128372621414</v>
      </c>
      <c r="N36" s="136">
        <v>51902</v>
      </c>
      <c r="O36" s="132">
        <v>54354</v>
      </c>
      <c r="P36" s="133">
        <v>6632</v>
      </c>
      <c r="Q36" s="132">
        <v>6054</v>
      </c>
      <c r="R36" s="131">
        <f t="shared" si="4"/>
        <v>118942</v>
      </c>
      <c r="S36" s="135">
        <f t="shared" si="5"/>
        <v>0.015288227864029863</v>
      </c>
      <c r="T36" s="134">
        <v>203705</v>
      </c>
      <c r="U36" s="132">
        <v>211179</v>
      </c>
      <c r="V36" s="133">
        <v>3420</v>
      </c>
      <c r="W36" s="132">
        <v>3381</v>
      </c>
      <c r="X36" s="131">
        <f t="shared" si="6"/>
        <v>421685</v>
      </c>
      <c r="Y36" s="130">
        <f t="shared" si="7"/>
        <v>-0.7179363743078364</v>
      </c>
    </row>
    <row r="37" ht="15.75" thickTop="1">
      <c r="A37" s="129" t="s">
        <v>198</v>
      </c>
    </row>
    <row r="38" ht="15">
      <c r="A38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7:Y65536 M37:M65536 Y3 M3 M5:M8 Y5:Y8">
    <cfRule type="cellIs" priority="3" dxfId="91" operator="lessThan" stopIfTrue="1">
      <formula>0</formula>
    </cfRule>
  </conditionalFormatting>
  <conditionalFormatting sqref="M9:M36 Y9:Y3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T10" sqref="T10:W41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4" t="s">
        <v>28</v>
      </c>
      <c r="Y1" s="585"/>
    </row>
    <row r="2" ht="5.25" customHeight="1" thickBot="1"/>
    <row r="3" spans="1:25" ht="24" customHeight="1" thickTop="1">
      <c r="A3" s="586" t="s">
        <v>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8"/>
    </row>
    <row r="4" spans="1:25" ht="21" customHeight="1" thickBot="1">
      <c r="A4" s="609" t="s">
        <v>45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1"/>
    </row>
    <row r="5" spans="1:25" s="174" customFormat="1" ht="19.5" customHeight="1" thickBot="1" thickTop="1">
      <c r="A5" s="589" t="s">
        <v>44</v>
      </c>
      <c r="B5" s="604" t="s">
        <v>36</v>
      </c>
      <c r="C5" s="605"/>
      <c r="D5" s="605"/>
      <c r="E5" s="605"/>
      <c r="F5" s="605"/>
      <c r="G5" s="605"/>
      <c r="H5" s="605"/>
      <c r="I5" s="605"/>
      <c r="J5" s="606"/>
      <c r="K5" s="606"/>
      <c r="L5" s="606"/>
      <c r="M5" s="607"/>
      <c r="N5" s="608" t="s">
        <v>35</v>
      </c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7"/>
    </row>
    <row r="6" spans="1:25" s="173" customFormat="1" ht="26.25" customHeight="1" thickBot="1">
      <c r="A6" s="590"/>
      <c r="B6" s="596" t="s">
        <v>204</v>
      </c>
      <c r="C6" s="597"/>
      <c r="D6" s="597"/>
      <c r="E6" s="597"/>
      <c r="F6" s="598"/>
      <c r="G6" s="593" t="s">
        <v>34</v>
      </c>
      <c r="H6" s="596" t="s">
        <v>205</v>
      </c>
      <c r="I6" s="597"/>
      <c r="J6" s="597"/>
      <c r="K6" s="597"/>
      <c r="L6" s="598"/>
      <c r="M6" s="593" t="s">
        <v>33</v>
      </c>
      <c r="N6" s="603" t="s">
        <v>206</v>
      </c>
      <c r="O6" s="597"/>
      <c r="P6" s="597"/>
      <c r="Q6" s="597"/>
      <c r="R6" s="597"/>
      <c r="S6" s="593" t="s">
        <v>34</v>
      </c>
      <c r="T6" s="603" t="s">
        <v>207</v>
      </c>
      <c r="U6" s="597"/>
      <c r="V6" s="597"/>
      <c r="W6" s="597"/>
      <c r="X6" s="597"/>
      <c r="Y6" s="593" t="s">
        <v>33</v>
      </c>
    </row>
    <row r="7" spans="1:25" s="168" customFormat="1" ht="26.25" customHeight="1">
      <c r="A7" s="591"/>
      <c r="B7" s="576" t="s">
        <v>22</v>
      </c>
      <c r="C7" s="577"/>
      <c r="D7" s="578" t="s">
        <v>21</v>
      </c>
      <c r="E7" s="579"/>
      <c r="F7" s="580" t="s">
        <v>17</v>
      </c>
      <c r="G7" s="594"/>
      <c r="H7" s="576" t="s">
        <v>22</v>
      </c>
      <c r="I7" s="577"/>
      <c r="J7" s="578" t="s">
        <v>21</v>
      </c>
      <c r="K7" s="579"/>
      <c r="L7" s="580" t="s">
        <v>17</v>
      </c>
      <c r="M7" s="594"/>
      <c r="N7" s="577" t="s">
        <v>22</v>
      </c>
      <c r="O7" s="577"/>
      <c r="P7" s="582" t="s">
        <v>21</v>
      </c>
      <c r="Q7" s="577"/>
      <c r="R7" s="580" t="s">
        <v>17</v>
      </c>
      <c r="S7" s="594"/>
      <c r="T7" s="583" t="s">
        <v>22</v>
      </c>
      <c r="U7" s="579"/>
      <c r="V7" s="578" t="s">
        <v>21</v>
      </c>
      <c r="W7" s="599"/>
      <c r="X7" s="580" t="s">
        <v>17</v>
      </c>
      <c r="Y7" s="594"/>
    </row>
    <row r="8" spans="1:25" s="168" customFormat="1" ht="16.5" customHeight="1" thickBot="1">
      <c r="A8" s="592"/>
      <c r="B8" s="171" t="s">
        <v>31</v>
      </c>
      <c r="C8" s="169" t="s">
        <v>30</v>
      </c>
      <c r="D8" s="170" t="s">
        <v>31</v>
      </c>
      <c r="E8" s="169" t="s">
        <v>30</v>
      </c>
      <c r="F8" s="581"/>
      <c r="G8" s="595"/>
      <c r="H8" s="171" t="s">
        <v>31</v>
      </c>
      <c r="I8" s="169" t="s">
        <v>30</v>
      </c>
      <c r="J8" s="170" t="s">
        <v>31</v>
      </c>
      <c r="K8" s="169" t="s">
        <v>30</v>
      </c>
      <c r="L8" s="581"/>
      <c r="M8" s="595"/>
      <c r="N8" s="171" t="s">
        <v>31</v>
      </c>
      <c r="O8" s="169" t="s">
        <v>30</v>
      </c>
      <c r="P8" s="170" t="s">
        <v>31</v>
      </c>
      <c r="Q8" s="169" t="s">
        <v>30</v>
      </c>
      <c r="R8" s="581"/>
      <c r="S8" s="595"/>
      <c r="T8" s="171" t="s">
        <v>31</v>
      </c>
      <c r="U8" s="169" t="s">
        <v>30</v>
      </c>
      <c r="V8" s="170" t="s">
        <v>31</v>
      </c>
      <c r="W8" s="169" t="s">
        <v>30</v>
      </c>
      <c r="X8" s="581"/>
      <c r="Y8" s="595"/>
    </row>
    <row r="9" spans="1:25" s="175" customFormat="1" ht="18" customHeight="1" thickBot="1" thickTop="1">
      <c r="A9" s="185" t="s">
        <v>24</v>
      </c>
      <c r="B9" s="184">
        <f>SUM(B10:B41)</f>
        <v>26428.444</v>
      </c>
      <c r="C9" s="178">
        <f>SUM(C10:C41)</f>
        <v>20319.513000000003</v>
      </c>
      <c r="D9" s="179">
        <f>SUM(D10:D41)</f>
        <v>2167.152</v>
      </c>
      <c r="E9" s="178">
        <f>SUM(E10:E41)</f>
        <v>1745.642</v>
      </c>
      <c r="F9" s="177">
        <f aca="true" t="shared" si="0" ref="F9:F20">SUM(B9:E9)</f>
        <v>50660.751000000004</v>
      </c>
      <c r="G9" s="181">
        <f aca="true" t="shared" si="1" ref="G9:G20">F9/$F$9</f>
        <v>1</v>
      </c>
      <c r="H9" s="180">
        <f>SUM(H10:H41)</f>
        <v>23630.953</v>
      </c>
      <c r="I9" s="178">
        <f>SUM(I10:I41)</f>
        <v>19559.736000000004</v>
      </c>
      <c r="J9" s="179">
        <f>SUM(J10:J41)</f>
        <v>2184.18</v>
      </c>
      <c r="K9" s="178">
        <f>SUM(K10:K41)</f>
        <v>1650.5689999999997</v>
      </c>
      <c r="L9" s="177">
        <f aca="true" t="shared" si="2" ref="L9:L20">SUM(H9:K9)</f>
        <v>47025.43800000001</v>
      </c>
      <c r="M9" s="183">
        <f aca="true" t="shared" si="3" ref="M9:M20">IF(ISERROR(F9/L9-1),"         /0",(F9/L9-1))</f>
        <v>0.07730524487618795</v>
      </c>
      <c r="N9" s="182">
        <f>SUM(N10:N41)</f>
        <v>309957.29000000004</v>
      </c>
      <c r="O9" s="178">
        <f>SUM(O10:O41)</f>
        <v>208591.16199999992</v>
      </c>
      <c r="P9" s="179">
        <f>SUM(P10:P41)</f>
        <v>30695.646</v>
      </c>
      <c r="Q9" s="178">
        <f>SUM(Q10:Q41)</f>
        <v>21815.262</v>
      </c>
      <c r="R9" s="177">
        <f aca="true" t="shared" si="4" ref="R9:R20">SUM(N9:Q9)</f>
        <v>571059.3599999999</v>
      </c>
      <c r="S9" s="181">
        <f aca="true" t="shared" si="5" ref="S9:S20">R9/$R$9</f>
        <v>1</v>
      </c>
      <c r="T9" s="180">
        <f>SUM(T10:T41)</f>
        <v>283689.1999999999</v>
      </c>
      <c r="U9" s="178">
        <f>SUM(U10:U41)</f>
        <v>192881.66999999998</v>
      </c>
      <c r="V9" s="179">
        <f>SUM(V10:V41)</f>
        <v>42515.892</v>
      </c>
      <c r="W9" s="178">
        <f>SUM(W10:W41)</f>
        <v>27682.483</v>
      </c>
      <c r="X9" s="177">
        <f aca="true" t="shared" si="6" ref="X9:X20">SUM(T9:W9)</f>
        <v>546769.2449999999</v>
      </c>
      <c r="Y9" s="176">
        <f>IF(ISERROR(R9/X9-1),"         /0",(R9/X9-1))</f>
        <v>0.04442480117915193</v>
      </c>
    </row>
    <row r="10" spans="1:25" ht="19.5" customHeight="1" thickTop="1">
      <c r="A10" s="156" t="s">
        <v>287</v>
      </c>
      <c r="B10" s="154">
        <v>6061.921</v>
      </c>
      <c r="C10" s="150">
        <v>4655.906000000001</v>
      </c>
      <c r="D10" s="151">
        <v>0</v>
      </c>
      <c r="E10" s="150">
        <v>0</v>
      </c>
      <c r="F10" s="149">
        <f t="shared" si="0"/>
        <v>10717.827000000001</v>
      </c>
      <c r="G10" s="153">
        <f t="shared" si="1"/>
        <v>0.21156076032114093</v>
      </c>
      <c r="H10" s="152">
        <v>5514.213</v>
      </c>
      <c r="I10" s="150">
        <v>5555.609</v>
      </c>
      <c r="J10" s="151"/>
      <c r="K10" s="150"/>
      <c r="L10" s="149">
        <f t="shared" si="2"/>
        <v>11069.822</v>
      </c>
      <c r="M10" s="155">
        <f t="shared" si="3"/>
        <v>-0.03179771092976913</v>
      </c>
      <c r="N10" s="154">
        <v>69230.55100000004</v>
      </c>
      <c r="O10" s="150">
        <v>56857.66300000002</v>
      </c>
      <c r="P10" s="151"/>
      <c r="Q10" s="150"/>
      <c r="R10" s="149">
        <f t="shared" si="4"/>
        <v>126088.21400000007</v>
      </c>
      <c r="S10" s="153">
        <f t="shared" si="5"/>
        <v>0.22079703588082347</v>
      </c>
      <c r="T10" s="152">
        <v>55163.065999999984</v>
      </c>
      <c r="U10" s="150">
        <v>54363.294999999984</v>
      </c>
      <c r="V10" s="151"/>
      <c r="W10" s="150"/>
      <c r="X10" s="149">
        <f t="shared" si="6"/>
        <v>109526.36099999998</v>
      </c>
      <c r="Y10" s="148">
        <f aca="true" t="shared" si="7" ref="Y10:Y20">IF(ISERROR(R10/X10-1),"         /0",IF(R10/X10&gt;5,"  *  ",(R10/X10-1)))</f>
        <v>0.15121339601523043</v>
      </c>
    </row>
    <row r="11" spans="1:25" ht="19.5" customHeight="1">
      <c r="A11" s="147" t="s">
        <v>286</v>
      </c>
      <c r="B11" s="145">
        <v>4080.373</v>
      </c>
      <c r="C11" s="141">
        <v>3664.757</v>
      </c>
      <c r="D11" s="142">
        <v>0</v>
      </c>
      <c r="E11" s="141">
        <v>0</v>
      </c>
      <c r="F11" s="140">
        <f t="shared" si="0"/>
        <v>7745.13</v>
      </c>
      <c r="G11" s="144">
        <f t="shared" si="1"/>
        <v>0.15288225790415147</v>
      </c>
      <c r="H11" s="143">
        <v>2234.173</v>
      </c>
      <c r="I11" s="141">
        <v>1565.268</v>
      </c>
      <c r="J11" s="142"/>
      <c r="K11" s="141"/>
      <c r="L11" s="140">
        <f t="shared" si="2"/>
        <v>3799.441</v>
      </c>
      <c r="M11" s="146">
        <f t="shared" si="3"/>
        <v>1.038491978162051</v>
      </c>
      <c r="N11" s="145">
        <v>35551.594999999994</v>
      </c>
      <c r="O11" s="141">
        <v>24051.605999999992</v>
      </c>
      <c r="P11" s="142"/>
      <c r="Q11" s="141"/>
      <c r="R11" s="140">
        <f t="shared" si="4"/>
        <v>59603.20099999999</v>
      </c>
      <c r="S11" s="144">
        <f t="shared" si="5"/>
        <v>0.10437303925812547</v>
      </c>
      <c r="T11" s="143">
        <v>35713.15399999999</v>
      </c>
      <c r="U11" s="141">
        <v>22839.916999999994</v>
      </c>
      <c r="V11" s="142"/>
      <c r="W11" s="141"/>
      <c r="X11" s="140">
        <f t="shared" si="6"/>
        <v>58553.07099999998</v>
      </c>
      <c r="Y11" s="139">
        <f t="shared" si="7"/>
        <v>0.017934669899722255</v>
      </c>
    </row>
    <row r="12" spans="1:25" ht="19.5" customHeight="1">
      <c r="A12" s="147" t="s">
        <v>311</v>
      </c>
      <c r="B12" s="145">
        <v>3381.756</v>
      </c>
      <c r="C12" s="141">
        <v>2298.465</v>
      </c>
      <c r="D12" s="142">
        <v>118.759</v>
      </c>
      <c r="E12" s="141">
        <v>103.961</v>
      </c>
      <c r="F12" s="140">
        <f t="shared" si="0"/>
        <v>5902.941</v>
      </c>
      <c r="G12" s="144">
        <f t="shared" si="1"/>
        <v>0.11651901883570576</v>
      </c>
      <c r="H12" s="143">
        <v>4689.87</v>
      </c>
      <c r="I12" s="141">
        <v>3910.619</v>
      </c>
      <c r="J12" s="142">
        <v>28.823</v>
      </c>
      <c r="K12" s="141">
        <v>1</v>
      </c>
      <c r="L12" s="140">
        <f t="shared" si="2"/>
        <v>8630.312</v>
      </c>
      <c r="M12" s="146">
        <f t="shared" si="3"/>
        <v>-0.3160222944431209</v>
      </c>
      <c r="N12" s="145">
        <v>53130.789</v>
      </c>
      <c r="O12" s="141">
        <v>25832.894</v>
      </c>
      <c r="P12" s="142">
        <v>1631.813</v>
      </c>
      <c r="Q12" s="141">
        <v>1320.5840000000003</v>
      </c>
      <c r="R12" s="140">
        <f t="shared" si="4"/>
        <v>81916.07999999999</v>
      </c>
      <c r="S12" s="144">
        <f t="shared" si="5"/>
        <v>0.14344582321529586</v>
      </c>
      <c r="T12" s="143">
        <v>55878.03299999999</v>
      </c>
      <c r="U12" s="141">
        <v>23464.094</v>
      </c>
      <c r="V12" s="142">
        <v>1858.3660000000002</v>
      </c>
      <c r="W12" s="141">
        <v>3693.4379999999996</v>
      </c>
      <c r="X12" s="140">
        <f t="shared" si="6"/>
        <v>84893.93099999998</v>
      </c>
      <c r="Y12" s="139">
        <f t="shared" si="7"/>
        <v>-0.03507731312383211</v>
      </c>
    </row>
    <row r="13" spans="1:25" ht="19.5" customHeight="1">
      <c r="A13" s="147" t="s">
        <v>266</v>
      </c>
      <c r="B13" s="145">
        <v>2361.6620000000003</v>
      </c>
      <c r="C13" s="141">
        <v>1900.7510000000002</v>
      </c>
      <c r="D13" s="142">
        <v>0</v>
      </c>
      <c r="E13" s="141">
        <v>0</v>
      </c>
      <c r="F13" s="140">
        <f t="shared" si="0"/>
        <v>4262.4130000000005</v>
      </c>
      <c r="G13" s="144">
        <f t="shared" si="1"/>
        <v>0.08413639584616502</v>
      </c>
      <c r="H13" s="143">
        <v>1858.8010000000004</v>
      </c>
      <c r="I13" s="141">
        <v>1439.9799999999998</v>
      </c>
      <c r="J13" s="142">
        <v>0</v>
      </c>
      <c r="K13" s="141">
        <v>0</v>
      </c>
      <c r="L13" s="140">
        <f t="shared" si="2"/>
        <v>3298.781</v>
      </c>
      <c r="M13" s="146">
        <f t="shared" si="3"/>
        <v>0.292117603441999</v>
      </c>
      <c r="N13" s="145">
        <v>25506.979999999996</v>
      </c>
      <c r="O13" s="141">
        <v>21234.824000000008</v>
      </c>
      <c r="P13" s="142">
        <v>1.812</v>
      </c>
      <c r="Q13" s="141">
        <v>0</v>
      </c>
      <c r="R13" s="140">
        <f t="shared" si="4"/>
        <v>46743.616</v>
      </c>
      <c r="S13" s="144">
        <f t="shared" si="5"/>
        <v>0.08185421564581309</v>
      </c>
      <c r="T13" s="143">
        <v>19280.716</v>
      </c>
      <c r="U13" s="141">
        <v>15306.846000000003</v>
      </c>
      <c r="V13" s="142">
        <v>17.959999999999997</v>
      </c>
      <c r="W13" s="141">
        <v>9.966999999999999</v>
      </c>
      <c r="X13" s="140">
        <f t="shared" si="6"/>
        <v>34615.489</v>
      </c>
      <c r="Y13" s="139">
        <f t="shared" si="7"/>
        <v>0.35036705678200875</v>
      </c>
    </row>
    <row r="14" spans="1:25" ht="19.5" customHeight="1">
      <c r="A14" s="147" t="s">
        <v>312</v>
      </c>
      <c r="B14" s="145">
        <v>2065.019</v>
      </c>
      <c r="C14" s="141">
        <v>1436.7259999999999</v>
      </c>
      <c r="D14" s="142">
        <v>0</v>
      </c>
      <c r="E14" s="141">
        <v>0</v>
      </c>
      <c r="F14" s="140">
        <f>SUM(B14:E14)</f>
        <v>3501.745</v>
      </c>
      <c r="G14" s="144">
        <f>F14/$F$9</f>
        <v>0.06912145854292605</v>
      </c>
      <c r="H14" s="143">
        <v>1187.548</v>
      </c>
      <c r="I14" s="141">
        <v>719.829</v>
      </c>
      <c r="J14" s="142"/>
      <c r="K14" s="141"/>
      <c r="L14" s="140">
        <f>SUM(H14:K14)</f>
        <v>1907.377</v>
      </c>
      <c r="M14" s="146">
        <f>IF(ISERROR(F14/L14-1),"         /0",(F14/L14-1))</f>
        <v>0.8358955780634871</v>
      </c>
      <c r="N14" s="145">
        <v>21869.163</v>
      </c>
      <c r="O14" s="141">
        <v>14154.342</v>
      </c>
      <c r="P14" s="142"/>
      <c r="Q14" s="141"/>
      <c r="R14" s="140">
        <f>SUM(N14:Q14)</f>
        <v>36023.505000000005</v>
      </c>
      <c r="S14" s="144">
        <f>R14/$R$9</f>
        <v>0.06308189222220263</v>
      </c>
      <c r="T14" s="143">
        <v>15781.399000000003</v>
      </c>
      <c r="U14" s="141">
        <v>10014.957999999999</v>
      </c>
      <c r="V14" s="142"/>
      <c r="W14" s="141"/>
      <c r="X14" s="140">
        <f>SUM(T14:W14)</f>
        <v>25796.357000000004</v>
      </c>
      <c r="Y14" s="139">
        <f>IF(ISERROR(R14/X14-1),"         /0",IF(R14/X14&gt;5,"  *  ",(R14/X14-1)))</f>
        <v>0.3964570656236459</v>
      </c>
    </row>
    <row r="15" spans="1:25" ht="19.5" customHeight="1">
      <c r="A15" s="147" t="s">
        <v>313</v>
      </c>
      <c r="B15" s="145">
        <v>1270.599</v>
      </c>
      <c r="C15" s="141">
        <v>1043.3509999999999</v>
      </c>
      <c r="D15" s="142">
        <v>0</v>
      </c>
      <c r="E15" s="141">
        <v>0</v>
      </c>
      <c r="F15" s="140">
        <f>SUM(B15:E15)</f>
        <v>2313.95</v>
      </c>
      <c r="G15" s="144">
        <f>F15/$F$9</f>
        <v>0.0456753986927671</v>
      </c>
      <c r="H15" s="143">
        <v>1322.329</v>
      </c>
      <c r="I15" s="141">
        <v>891.8430000000001</v>
      </c>
      <c r="J15" s="142"/>
      <c r="K15" s="141"/>
      <c r="L15" s="140">
        <f>SUM(H15:K15)</f>
        <v>2214.172</v>
      </c>
      <c r="M15" s="146">
        <f>IF(ISERROR(F15/L15-1),"         /0",(F15/L15-1))</f>
        <v>0.04506334647895449</v>
      </c>
      <c r="N15" s="145">
        <v>16087.879999999997</v>
      </c>
      <c r="O15" s="141">
        <v>9558.346000000001</v>
      </c>
      <c r="P15" s="142"/>
      <c r="Q15" s="141"/>
      <c r="R15" s="140">
        <f>SUM(N15:Q15)</f>
        <v>25646.226</v>
      </c>
      <c r="S15" s="144">
        <f>R15/$R$9</f>
        <v>0.04490991269278907</v>
      </c>
      <c r="T15" s="143">
        <v>16175.811999999998</v>
      </c>
      <c r="U15" s="141">
        <v>9290.464000000002</v>
      </c>
      <c r="V15" s="142"/>
      <c r="W15" s="141"/>
      <c r="X15" s="140">
        <f>SUM(T15:W15)</f>
        <v>25466.275999999998</v>
      </c>
      <c r="Y15" s="139">
        <f>IF(ISERROR(R15/X15-1),"         /0",IF(R15/X15&gt;5,"  *  ",(R15/X15-1)))</f>
        <v>0.007066207874288466</v>
      </c>
    </row>
    <row r="16" spans="1:25" ht="19.5" customHeight="1">
      <c r="A16" s="147" t="s">
        <v>281</v>
      </c>
      <c r="B16" s="145">
        <v>1136.425</v>
      </c>
      <c r="C16" s="141">
        <v>1104.142</v>
      </c>
      <c r="D16" s="142">
        <v>0</v>
      </c>
      <c r="E16" s="141">
        <v>0</v>
      </c>
      <c r="F16" s="140">
        <f>SUM(B16:E16)</f>
        <v>2240.567</v>
      </c>
      <c r="G16" s="144">
        <f>F16/$F$9</f>
        <v>0.04422688088457275</v>
      </c>
      <c r="H16" s="143">
        <v>1193.872</v>
      </c>
      <c r="I16" s="141">
        <v>1095.18</v>
      </c>
      <c r="J16" s="142"/>
      <c r="K16" s="141"/>
      <c r="L16" s="140">
        <f>SUM(H16:K16)</f>
        <v>2289.052</v>
      </c>
      <c r="M16" s="146">
        <f>IF(ISERROR(F16/L16-1),"         /0",(F16/L16-1))</f>
        <v>-0.021181257568635425</v>
      </c>
      <c r="N16" s="145">
        <v>12112.139000000001</v>
      </c>
      <c r="O16" s="141">
        <v>10204.501</v>
      </c>
      <c r="P16" s="142"/>
      <c r="Q16" s="141"/>
      <c r="R16" s="140">
        <f>SUM(N16:Q16)</f>
        <v>22316.64</v>
      </c>
      <c r="S16" s="144">
        <f>R16/$R$9</f>
        <v>0.03907936996252019</v>
      </c>
      <c r="T16" s="143">
        <v>17946.148999999987</v>
      </c>
      <c r="U16" s="141">
        <v>14456.465999999995</v>
      </c>
      <c r="V16" s="142"/>
      <c r="W16" s="141"/>
      <c r="X16" s="140">
        <f>SUM(T16:W16)</f>
        <v>32402.614999999983</v>
      </c>
      <c r="Y16" s="139">
        <f>IF(ISERROR(R16/X16-1),"         /0",IF(R16/X16&gt;5,"  *  ",(R16/X16-1)))</f>
        <v>-0.31127040209563295</v>
      </c>
    </row>
    <row r="17" spans="1:25" ht="19.5" customHeight="1">
      <c r="A17" s="147" t="s">
        <v>314</v>
      </c>
      <c r="B17" s="145">
        <v>0</v>
      </c>
      <c r="C17" s="141">
        <v>0</v>
      </c>
      <c r="D17" s="142">
        <v>1209</v>
      </c>
      <c r="E17" s="141">
        <v>959.703</v>
      </c>
      <c r="F17" s="140">
        <f t="shared" si="0"/>
        <v>2168.703</v>
      </c>
      <c r="G17" s="144">
        <f t="shared" si="1"/>
        <v>0.04280834684033799</v>
      </c>
      <c r="H17" s="143"/>
      <c r="I17" s="141"/>
      <c r="J17" s="142">
        <v>941.442</v>
      </c>
      <c r="K17" s="141">
        <v>979.068</v>
      </c>
      <c r="L17" s="140">
        <f t="shared" si="2"/>
        <v>1920.51</v>
      </c>
      <c r="M17" s="146">
        <f t="shared" si="3"/>
        <v>0.12923286002155687</v>
      </c>
      <c r="N17" s="145"/>
      <c r="O17" s="141"/>
      <c r="P17" s="142">
        <v>11764.062</v>
      </c>
      <c r="Q17" s="141">
        <v>10907.396999999999</v>
      </c>
      <c r="R17" s="140">
        <f t="shared" si="4"/>
        <v>22671.459</v>
      </c>
      <c r="S17" s="144">
        <f t="shared" si="5"/>
        <v>0.03970070466930094</v>
      </c>
      <c r="T17" s="143"/>
      <c r="U17" s="141"/>
      <c r="V17" s="142">
        <v>14298.2</v>
      </c>
      <c r="W17" s="141">
        <v>12893.262000000002</v>
      </c>
      <c r="X17" s="140">
        <f t="shared" si="6"/>
        <v>27191.462000000003</v>
      </c>
      <c r="Y17" s="139">
        <f t="shared" si="7"/>
        <v>-0.16622875960108374</v>
      </c>
    </row>
    <row r="18" spans="1:25" ht="19.5" customHeight="1">
      <c r="A18" s="147" t="s">
        <v>315</v>
      </c>
      <c r="B18" s="145">
        <v>1036.724</v>
      </c>
      <c r="C18" s="141">
        <v>472.79900000000004</v>
      </c>
      <c r="D18" s="142">
        <v>0</v>
      </c>
      <c r="E18" s="141">
        <v>267.086</v>
      </c>
      <c r="F18" s="140">
        <f t="shared" si="0"/>
        <v>1776.609</v>
      </c>
      <c r="G18" s="144">
        <f t="shared" si="1"/>
        <v>0.03506874582257969</v>
      </c>
      <c r="H18" s="143">
        <v>1315.8319999999999</v>
      </c>
      <c r="I18" s="141">
        <v>638.724</v>
      </c>
      <c r="J18" s="142">
        <v>32.909</v>
      </c>
      <c r="K18" s="141">
        <v>217.906</v>
      </c>
      <c r="L18" s="140">
        <f t="shared" si="2"/>
        <v>2205.371</v>
      </c>
      <c r="M18" s="146">
        <f t="shared" si="3"/>
        <v>-0.19441717516009782</v>
      </c>
      <c r="N18" s="145">
        <v>21380.202</v>
      </c>
      <c r="O18" s="141">
        <v>6035.161</v>
      </c>
      <c r="P18" s="142">
        <v>24.497</v>
      </c>
      <c r="Q18" s="141">
        <v>3141.4659999999994</v>
      </c>
      <c r="R18" s="140">
        <f t="shared" si="4"/>
        <v>30581.326</v>
      </c>
      <c r="S18" s="144">
        <f t="shared" si="5"/>
        <v>0.05355192146749859</v>
      </c>
      <c r="T18" s="143">
        <v>17755.848</v>
      </c>
      <c r="U18" s="141">
        <v>6083.6</v>
      </c>
      <c r="V18" s="142">
        <v>1009.7969999999999</v>
      </c>
      <c r="W18" s="141">
        <v>1703.4040000000007</v>
      </c>
      <c r="X18" s="140">
        <f t="shared" si="6"/>
        <v>26552.649000000005</v>
      </c>
      <c r="Y18" s="139">
        <f t="shared" si="7"/>
        <v>0.15172410858140717</v>
      </c>
    </row>
    <row r="19" spans="1:25" ht="19.5" customHeight="1">
      <c r="A19" s="147" t="s">
        <v>316</v>
      </c>
      <c r="B19" s="145">
        <v>666.6859999999999</v>
      </c>
      <c r="C19" s="141">
        <v>518.422</v>
      </c>
      <c r="D19" s="142">
        <v>0</v>
      </c>
      <c r="E19" s="141">
        <v>0</v>
      </c>
      <c r="F19" s="140">
        <f t="shared" si="0"/>
        <v>1185.108</v>
      </c>
      <c r="G19" s="144">
        <f t="shared" si="1"/>
        <v>0.023393020762759714</v>
      </c>
      <c r="H19" s="143">
        <v>725.19</v>
      </c>
      <c r="I19" s="141">
        <v>433.767</v>
      </c>
      <c r="J19" s="142"/>
      <c r="K19" s="141"/>
      <c r="L19" s="140">
        <f t="shared" si="2"/>
        <v>1158.957</v>
      </c>
      <c r="M19" s="146">
        <f t="shared" si="3"/>
        <v>0.022564253893802677</v>
      </c>
      <c r="N19" s="145">
        <v>7090.986999999999</v>
      </c>
      <c r="O19" s="141">
        <v>3826.3920000000003</v>
      </c>
      <c r="P19" s="142"/>
      <c r="Q19" s="141"/>
      <c r="R19" s="140">
        <f t="shared" si="4"/>
        <v>10917.378999999999</v>
      </c>
      <c r="S19" s="144">
        <f t="shared" si="5"/>
        <v>0.019117765620722864</v>
      </c>
      <c r="T19" s="143">
        <v>2903.7180000000003</v>
      </c>
      <c r="U19" s="141">
        <v>1469.8970000000002</v>
      </c>
      <c r="V19" s="142"/>
      <c r="W19" s="141"/>
      <c r="X19" s="140">
        <f t="shared" si="6"/>
        <v>4373.615000000001</v>
      </c>
      <c r="Y19" s="139">
        <f t="shared" si="7"/>
        <v>1.4961911370799665</v>
      </c>
    </row>
    <row r="20" spans="1:25" ht="19.5" customHeight="1">
      <c r="A20" s="147" t="s">
        <v>291</v>
      </c>
      <c r="B20" s="145">
        <v>508.90000000000003</v>
      </c>
      <c r="C20" s="141">
        <v>475.82099999999997</v>
      </c>
      <c r="D20" s="142">
        <v>0</v>
      </c>
      <c r="E20" s="141">
        <v>0</v>
      </c>
      <c r="F20" s="140">
        <f t="shared" si="0"/>
        <v>984.721</v>
      </c>
      <c r="G20" s="144">
        <f t="shared" si="1"/>
        <v>0.019437552356853138</v>
      </c>
      <c r="H20" s="143">
        <v>238.869</v>
      </c>
      <c r="I20" s="141">
        <v>567.2239999999999</v>
      </c>
      <c r="J20" s="142"/>
      <c r="K20" s="141"/>
      <c r="L20" s="140">
        <f t="shared" si="2"/>
        <v>806.093</v>
      </c>
      <c r="M20" s="146">
        <f t="shared" si="3"/>
        <v>0.22159725986951884</v>
      </c>
      <c r="N20" s="145">
        <v>2848.141</v>
      </c>
      <c r="O20" s="141">
        <v>5436.035</v>
      </c>
      <c r="P20" s="142"/>
      <c r="Q20" s="141"/>
      <c r="R20" s="140">
        <f t="shared" si="4"/>
        <v>8284.176</v>
      </c>
      <c r="S20" s="144">
        <f t="shared" si="5"/>
        <v>0.0145066810567644</v>
      </c>
      <c r="T20" s="143">
        <v>2383.6820000000002</v>
      </c>
      <c r="U20" s="141">
        <v>6096.1759999999995</v>
      </c>
      <c r="V20" s="142"/>
      <c r="W20" s="141"/>
      <c r="X20" s="140">
        <f t="shared" si="6"/>
        <v>8479.858</v>
      </c>
      <c r="Y20" s="139">
        <f t="shared" si="7"/>
        <v>-0.02307609396289423</v>
      </c>
    </row>
    <row r="21" spans="1:25" ht="19.5" customHeight="1">
      <c r="A21" s="147" t="s">
        <v>317</v>
      </c>
      <c r="B21" s="145">
        <v>0</v>
      </c>
      <c r="C21" s="141">
        <v>0</v>
      </c>
      <c r="D21" s="142">
        <v>517.347</v>
      </c>
      <c r="E21" s="141">
        <v>348.413</v>
      </c>
      <c r="F21" s="140">
        <f aca="true" t="shared" si="8" ref="F21:F26">SUM(B21:E21)</f>
        <v>865.76</v>
      </c>
      <c r="G21" s="144">
        <f aca="true" t="shared" si="9" ref="G21:G26">F21/$F$9</f>
        <v>0.01708936371669658</v>
      </c>
      <c r="H21" s="143"/>
      <c r="I21" s="141"/>
      <c r="J21" s="142">
        <v>965.5509999999999</v>
      </c>
      <c r="K21" s="141">
        <v>327.897</v>
      </c>
      <c r="L21" s="140">
        <f aca="true" t="shared" si="10" ref="L21:L26">SUM(H21:K21)</f>
        <v>1293.4479999999999</v>
      </c>
      <c r="M21" s="146" t="s">
        <v>50</v>
      </c>
      <c r="N21" s="145"/>
      <c r="O21" s="141"/>
      <c r="P21" s="142">
        <v>13991.729000000001</v>
      </c>
      <c r="Q21" s="141">
        <v>5817.286999999999</v>
      </c>
      <c r="R21" s="140">
        <f aca="true" t="shared" si="11" ref="R21:R26">SUM(N21:Q21)</f>
        <v>19809.016</v>
      </c>
      <c r="S21" s="144">
        <f aca="true" t="shared" si="12" ref="S21:S26">R21/$R$9</f>
        <v>0.03468819073379693</v>
      </c>
      <c r="T21" s="143"/>
      <c r="U21" s="141"/>
      <c r="V21" s="142">
        <v>7074.888000000001</v>
      </c>
      <c r="W21" s="141">
        <v>3674.2480000000005</v>
      </c>
      <c r="X21" s="140">
        <f aca="true" t="shared" si="13" ref="X21:X26">SUM(T21:W21)</f>
        <v>10749.136000000002</v>
      </c>
      <c r="Y21" s="139">
        <f aca="true" t="shared" si="14" ref="Y21:Y26">IF(ISERROR(R21/X21-1),"         /0",IF(R21/X21&gt;5,"  *  ",(R21/X21-1)))</f>
        <v>0.8428472762834143</v>
      </c>
    </row>
    <row r="22" spans="1:25" ht="19.5" customHeight="1">
      <c r="A22" s="147" t="s">
        <v>318</v>
      </c>
      <c r="B22" s="145">
        <v>791.759</v>
      </c>
      <c r="C22" s="141">
        <v>0</v>
      </c>
      <c r="D22" s="142">
        <v>0</v>
      </c>
      <c r="E22" s="141">
        <v>0</v>
      </c>
      <c r="F22" s="140">
        <f t="shared" si="8"/>
        <v>791.759</v>
      </c>
      <c r="G22" s="144">
        <f t="shared" si="9"/>
        <v>0.015628647115791868</v>
      </c>
      <c r="H22" s="143">
        <v>0</v>
      </c>
      <c r="I22" s="141">
        <v>121.078</v>
      </c>
      <c r="J22" s="142"/>
      <c r="K22" s="141"/>
      <c r="L22" s="140">
        <f t="shared" si="10"/>
        <v>121.078</v>
      </c>
      <c r="M22" s="146">
        <f>IF(ISERROR(F22/L22-1),"         /0",(F22/L22-1))</f>
        <v>5.5392474272782835</v>
      </c>
      <c r="N22" s="145">
        <v>9198.886</v>
      </c>
      <c r="O22" s="141">
        <v>1982.781</v>
      </c>
      <c r="P22" s="142"/>
      <c r="Q22" s="141"/>
      <c r="R22" s="140">
        <f t="shared" si="11"/>
        <v>11181.667000000001</v>
      </c>
      <c r="S22" s="144">
        <f t="shared" si="12"/>
        <v>0.019580568647014216</v>
      </c>
      <c r="T22" s="143">
        <v>5669.413999999999</v>
      </c>
      <c r="U22" s="141">
        <v>520.9100000000001</v>
      </c>
      <c r="V22" s="142"/>
      <c r="W22" s="141"/>
      <c r="X22" s="140">
        <f t="shared" si="13"/>
        <v>6190.323999999999</v>
      </c>
      <c r="Y22" s="139">
        <f t="shared" si="14"/>
        <v>0.8063136921427705</v>
      </c>
    </row>
    <row r="23" spans="1:25" ht="19.5" customHeight="1">
      <c r="A23" s="147" t="s">
        <v>319</v>
      </c>
      <c r="B23" s="145">
        <v>407.914</v>
      </c>
      <c r="C23" s="141">
        <v>253.391</v>
      </c>
      <c r="D23" s="142">
        <v>0</v>
      </c>
      <c r="E23" s="141">
        <v>0</v>
      </c>
      <c r="F23" s="140">
        <f t="shared" si="8"/>
        <v>661.305</v>
      </c>
      <c r="G23" s="144">
        <f t="shared" si="9"/>
        <v>0.013053596461686877</v>
      </c>
      <c r="H23" s="143">
        <v>688.911</v>
      </c>
      <c r="I23" s="141">
        <v>457.66299999999995</v>
      </c>
      <c r="J23" s="142"/>
      <c r="K23" s="141"/>
      <c r="L23" s="140">
        <f t="shared" si="10"/>
        <v>1146.5739999999998</v>
      </c>
      <c r="M23" s="146">
        <f>IF(ISERROR(F23/L23-1),"         /0",(F23/L23-1))</f>
        <v>-0.42323391250804565</v>
      </c>
      <c r="N23" s="145">
        <v>5834.544000000001</v>
      </c>
      <c r="O23" s="141">
        <v>1979.6450000000002</v>
      </c>
      <c r="P23" s="142"/>
      <c r="Q23" s="141"/>
      <c r="R23" s="140">
        <f t="shared" si="11"/>
        <v>7814.189000000001</v>
      </c>
      <c r="S23" s="144">
        <f t="shared" si="12"/>
        <v>0.01368367204418119</v>
      </c>
      <c r="T23" s="143">
        <v>7189.494</v>
      </c>
      <c r="U23" s="141">
        <v>3565.3180000000016</v>
      </c>
      <c r="V23" s="142"/>
      <c r="W23" s="141"/>
      <c r="X23" s="140">
        <f t="shared" si="13"/>
        <v>10754.812000000002</v>
      </c>
      <c r="Y23" s="139">
        <f t="shared" si="14"/>
        <v>-0.2734239333983709</v>
      </c>
    </row>
    <row r="24" spans="1:25" ht="19.5" customHeight="1">
      <c r="A24" s="147" t="s">
        <v>301</v>
      </c>
      <c r="B24" s="145">
        <v>157.931</v>
      </c>
      <c r="C24" s="141">
        <v>445.27</v>
      </c>
      <c r="D24" s="142">
        <v>0</v>
      </c>
      <c r="E24" s="141">
        <v>0</v>
      </c>
      <c r="F24" s="140">
        <f t="shared" si="8"/>
        <v>603.201</v>
      </c>
      <c r="G24" s="144">
        <f t="shared" si="9"/>
        <v>0.011906673077151975</v>
      </c>
      <c r="H24" s="143">
        <v>133.77</v>
      </c>
      <c r="I24" s="141">
        <v>273.376</v>
      </c>
      <c r="J24" s="142"/>
      <c r="K24" s="141"/>
      <c r="L24" s="140">
        <f t="shared" si="10"/>
        <v>407.14599999999996</v>
      </c>
      <c r="M24" s="146">
        <f>IF(ISERROR(F24/L24-1),"         /0",(F24/L24-1))</f>
        <v>0.4815348793798786</v>
      </c>
      <c r="N24" s="145">
        <v>2191.31</v>
      </c>
      <c r="O24" s="141">
        <v>3711.608</v>
      </c>
      <c r="P24" s="142"/>
      <c r="Q24" s="141"/>
      <c r="R24" s="140">
        <f t="shared" si="11"/>
        <v>5902.918</v>
      </c>
      <c r="S24" s="144">
        <f t="shared" si="12"/>
        <v>0.010336785303720442</v>
      </c>
      <c r="T24" s="143">
        <v>1691.4160000000002</v>
      </c>
      <c r="U24" s="141">
        <v>2151.305</v>
      </c>
      <c r="V24" s="142"/>
      <c r="W24" s="141"/>
      <c r="X24" s="140">
        <f t="shared" si="13"/>
        <v>3842.721</v>
      </c>
      <c r="Y24" s="139">
        <f t="shared" si="14"/>
        <v>0.5361297372356721</v>
      </c>
    </row>
    <row r="25" spans="1:25" ht="19.5" customHeight="1">
      <c r="A25" s="147" t="s">
        <v>280</v>
      </c>
      <c r="B25" s="145">
        <v>336.68600000000004</v>
      </c>
      <c r="C25" s="141">
        <v>252.868</v>
      </c>
      <c r="D25" s="142">
        <v>0</v>
      </c>
      <c r="E25" s="141">
        <v>0</v>
      </c>
      <c r="F25" s="140">
        <f t="shared" si="8"/>
        <v>589.5540000000001</v>
      </c>
      <c r="G25" s="144">
        <f t="shared" si="9"/>
        <v>0.01163729294103832</v>
      </c>
      <c r="H25" s="143">
        <v>273.476</v>
      </c>
      <c r="I25" s="141">
        <v>168.95900000000003</v>
      </c>
      <c r="J25" s="142"/>
      <c r="K25" s="141"/>
      <c r="L25" s="140">
        <f t="shared" si="10"/>
        <v>442.43500000000006</v>
      </c>
      <c r="M25" s="146">
        <f>IF(ISERROR(F25/L25-1),"         /0",(F25/L25-1))</f>
        <v>0.3325211613005301</v>
      </c>
      <c r="N25" s="145">
        <v>3849.653999999999</v>
      </c>
      <c r="O25" s="141">
        <v>3400.3450000000007</v>
      </c>
      <c r="P25" s="142"/>
      <c r="Q25" s="141"/>
      <c r="R25" s="140">
        <f t="shared" si="11"/>
        <v>7249.999</v>
      </c>
      <c r="S25" s="144">
        <f t="shared" si="12"/>
        <v>0.012695701196457057</v>
      </c>
      <c r="T25" s="143">
        <v>4626.2620000000015</v>
      </c>
      <c r="U25" s="141">
        <v>3222.139</v>
      </c>
      <c r="V25" s="142"/>
      <c r="W25" s="141"/>
      <c r="X25" s="140">
        <f t="shared" si="13"/>
        <v>7848.401000000002</v>
      </c>
      <c r="Y25" s="139">
        <f t="shared" si="14"/>
        <v>-0.07624508482683312</v>
      </c>
    </row>
    <row r="26" spans="1:25" ht="19.5" customHeight="1">
      <c r="A26" s="147" t="s">
        <v>320</v>
      </c>
      <c r="B26" s="145">
        <v>405.511</v>
      </c>
      <c r="C26" s="141">
        <v>116.021</v>
      </c>
      <c r="D26" s="142">
        <v>0</v>
      </c>
      <c r="E26" s="141">
        <v>0</v>
      </c>
      <c r="F26" s="140">
        <f t="shared" si="8"/>
        <v>521.532</v>
      </c>
      <c r="G26" s="144">
        <f t="shared" si="9"/>
        <v>0.010294596698734292</v>
      </c>
      <c r="H26" s="143">
        <v>388.922</v>
      </c>
      <c r="I26" s="141">
        <v>140.076</v>
      </c>
      <c r="J26" s="142"/>
      <c r="K26" s="141"/>
      <c r="L26" s="140">
        <f t="shared" si="10"/>
        <v>528.998</v>
      </c>
      <c r="M26" s="146">
        <f>IF(ISERROR(F26/L26-1),"         /0",(F26/L26-1))</f>
        <v>-0.014113474909167922</v>
      </c>
      <c r="N26" s="145">
        <v>4346.942</v>
      </c>
      <c r="O26" s="141">
        <v>1544.207</v>
      </c>
      <c r="P26" s="142"/>
      <c r="Q26" s="141"/>
      <c r="R26" s="140">
        <f t="shared" si="11"/>
        <v>5891.149</v>
      </c>
      <c r="S26" s="144">
        <f t="shared" si="12"/>
        <v>0.010316176237790764</v>
      </c>
      <c r="T26" s="143">
        <v>3907.918</v>
      </c>
      <c r="U26" s="141">
        <v>1835.664</v>
      </c>
      <c r="V26" s="142"/>
      <c r="W26" s="141"/>
      <c r="X26" s="140">
        <f t="shared" si="13"/>
        <v>5743.582</v>
      </c>
      <c r="Y26" s="139">
        <f t="shared" si="14"/>
        <v>0.025692503389000088</v>
      </c>
    </row>
    <row r="27" spans="1:25" ht="19.5" customHeight="1">
      <c r="A27" s="147" t="s">
        <v>269</v>
      </c>
      <c r="B27" s="145">
        <v>341.497</v>
      </c>
      <c r="C27" s="141">
        <v>175.50400000000002</v>
      </c>
      <c r="D27" s="142">
        <v>0</v>
      </c>
      <c r="E27" s="141">
        <v>0</v>
      </c>
      <c r="F27" s="140">
        <f aca="true" t="shared" si="15" ref="F27:F33">SUM(B27:E27)</f>
        <v>517.001</v>
      </c>
      <c r="G27" s="144">
        <f aca="true" t="shared" si="16" ref="G27:G33">F27/$F$9</f>
        <v>0.010205158624671789</v>
      </c>
      <c r="H27" s="143">
        <v>317.49300000000005</v>
      </c>
      <c r="I27" s="141">
        <v>177.254</v>
      </c>
      <c r="J27" s="142">
        <v>0.76</v>
      </c>
      <c r="K27" s="141"/>
      <c r="L27" s="140">
        <f aca="true" t="shared" si="17" ref="L27:L33">SUM(H27:K27)</f>
        <v>495.50700000000006</v>
      </c>
      <c r="M27" s="146">
        <f aca="true" t="shared" si="18" ref="M27:M33">IF(ISERROR(F27/L27-1),"         /0",(F27/L27-1))</f>
        <v>0.04337779284651866</v>
      </c>
      <c r="N27" s="145">
        <v>3875.9700000000003</v>
      </c>
      <c r="O27" s="141">
        <v>2180.9929999999995</v>
      </c>
      <c r="P27" s="142">
        <v>2.234</v>
      </c>
      <c r="Q27" s="141">
        <v>2.645</v>
      </c>
      <c r="R27" s="140">
        <f aca="true" t="shared" si="19" ref="R27:R33">SUM(N27:Q27)</f>
        <v>6061.842000000001</v>
      </c>
      <c r="S27" s="144">
        <f aca="true" t="shared" si="20" ref="S27:S33">R27/$R$9</f>
        <v>0.010615082116857348</v>
      </c>
      <c r="T27" s="143">
        <v>3792.6200000000013</v>
      </c>
      <c r="U27" s="141">
        <v>1773.9679999999996</v>
      </c>
      <c r="V27" s="142">
        <v>3.7960000000000003</v>
      </c>
      <c r="W27" s="141">
        <v>2.458</v>
      </c>
      <c r="X27" s="140">
        <f aca="true" t="shared" si="21" ref="X27:X33">SUM(T27:W27)</f>
        <v>5572.842000000001</v>
      </c>
      <c r="Y27" s="139">
        <f aca="true" t="shared" si="22" ref="Y27:Y33">IF(ISERROR(R27/X27-1),"         /0",IF(R27/X27&gt;5,"  *  ",(R27/X27-1)))</f>
        <v>0.08774697003790877</v>
      </c>
    </row>
    <row r="28" spans="1:25" ht="19.5" customHeight="1">
      <c r="A28" s="147" t="s">
        <v>288</v>
      </c>
      <c r="B28" s="145">
        <v>247.739</v>
      </c>
      <c r="C28" s="141">
        <v>136.641</v>
      </c>
      <c r="D28" s="142">
        <v>0</v>
      </c>
      <c r="E28" s="141">
        <v>0</v>
      </c>
      <c r="F28" s="140">
        <f>SUM(B28:E28)</f>
        <v>384.38</v>
      </c>
      <c r="G28" s="144">
        <f>F28/$F$9</f>
        <v>0.0075873332394934285</v>
      </c>
      <c r="H28" s="143">
        <v>175.57999999999998</v>
      </c>
      <c r="I28" s="141">
        <v>94.226</v>
      </c>
      <c r="J28" s="142"/>
      <c r="K28" s="141"/>
      <c r="L28" s="140">
        <f>SUM(H28:K28)</f>
        <v>269.806</v>
      </c>
      <c r="M28" s="146">
        <f>IF(ISERROR(F28/L28-1),"         /0",(F28/L28-1))</f>
        <v>0.42465326938615156</v>
      </c>
      <c r="N28" s="145">
        <v>2283.4239999999986</v>
      </c>
      <c r="O28" s="141">
        <v>1727.2269999999999</v>
      </c>
      <c r="P28" s="142"/>
      <c r="Q28" s="141"/>
      <c r="R28" s="140">
        <f>SUM(N28:Q28)</f>
        <v>4010.6509999999985</v>
      </c>
      <c r="S28" s="144">
        <f>R28/$R$9</f>
        <v>0.007023177065165344</v>
      </c>
      <c r="T28" s="143">
        <v>2113.6220000000003</v>
      </c>
      <c r="U28" s="141">
        <v>1021.6979999999999</v>
      </c>
      <c r="V28" s="142"/>
      <c r="W28" s="141"/>
      <c r="X28" s="140">
        <f>SUM(T28:W28)</f>
        <v>3135.32</v>
      </c>
      <c r="Y28" s="139">
        <f>IF(ISERROR(R28/X28-1),"         /0",IF(R28/X28&gt;5,"  *  ",(R28/X28-1)))</f>
        <v>0.2791839429468119</v>
      </c>
    </row>
    <row r="29" spans="1:25" ht="19.5" customHeight="1">
      <c r="A29" s="147" t="s">
        <v>321</v>
      </c>
      <c r="B29" s="145">
        <v>223.815</v>
      </c>
      <c r="C29" s="141">
        <v>140.969</v>
      </c>
      <c r="D29" s="142">
        <v>0</v>
      </c>
      <c r="E29" s="141">
        <v>0</v>
      </c>
      <c r="F29" s="140">
        <f t="shared" si="15"/>
        <v>364.784</v>
      </c>
      <c r="G29" s="144">
        <f t="shared" si="16"/>
        <v>0.007200524919182504</v>
      </c>
      <c r="H29" s="143">
        <v>327.235</v>
      </c>
      <c r="I29" s="141">
        <v>130.718</v>
      </c>
      <c r="J29" s="142"/>
      <c r="K29" s="141"/>
      <c r="L29" s="140">
        <f t="shared" si="17"/>
        <v>457.953</v>
      </c>
      <c r="M29" s="146">
        <f t="shared" si="18"/>
        <v>-0.20344664190430017</v>
      </c>
      <c r="N29" s="145">
        <v>3339.0739999999996</v>
      </c>
      <c r="O29" s="141">
        <v>1692.3080000000002</v>
      </c>
      <c r="P29" s="142">
        <v>152.362</v>
      </c>
      <c r="Q29" s="141">
        <v>12.477</v>
      </c>
      <c r="R29" s="140">
        <f t="shared" si="19"/>
        <v>5196.221</v>
      </c>
      <c r="S29" s="144">
        <f t="shared" si="20"/>
        <v>0.009099265967727069</v>
      </c>
      <c r="T29" s="143">
        <v>3232.194</v>
      </c>
      <c r="U29" s="141">
        <v>1006.8689999999999</v>
      </c>
      <c r="V29" s="142"/>
      <c r="W29" s="141"/>
      <c r="X29" s="140">
        <f t="shared" si="21"/>
        <v>4239.063</v>
      </c>
      <c r="Y29" s="139">
        <f t="shared" si="22"/>
        <v>0.2257947098214863</v>
      </c>
    </row>
    <row r="30" spans="1:25" ht="19.5" customHeight="1">
      <c r="A30" s="147" t="s">
        <v>297</v>
      </c>
      <c r="B30" s="145">
        <v>22.27</v>
      </c>
      <c r="C30" s="141">
        <v>326.447</v>
      </c>
      <c r="D30" s="142">
        <v>0</v>
      </c>
      <c r="E30" s="141">
        <v>0</v>
      </c>
      <c r="F30" s="140">
        <f t="shared" si="15"/>
        <v>348.717</v>
      </c>
      <c r="G30" s="144">
        <f t="shared" si="16"/>
        <v>0.006883376047860009</v>
      </c>
      <c r="H30" s="143">
        <v>39.661</v>
      </c>
      <c r="I30" s="141">
        <v>213.99</v>
      </c>
      <c r="J30" s="142"/>
      <c r="K30" s="141"/>
      <c r="L30" s="140">
        <f t="shared" si="17"/>
        <v>253.651</v>
      </c>
      <c r="M30" s="146">
        <f t="shared" si="18"/>
        <v>0.3747905586810223</v>
      </c>
      <c r="N30" s="145">
        <v>143.131</v>
      </c>
      <c r="O30" s="141">
        <v>2762.472</v>
      </c>
      <c r="P30" s="142"/>
      <c r="Q30" s="141"/>
      <c r="R30" s="140">
        <f t="shared" si="19"/>
        <v>2905.603</v>
      </c>
      <c r="S30" s="144">
        <f t="shared" si="20"/>
        <v>0.005088092768499584</v>
      </c>
      <c r="T30" s="143">
        <v>190.497</v>
      </c>
      <c r="U30" s="141">
        <v>2920.8489999999993</v>
      </c>
      <c r="V30" s="142"/>
      <c r="W30" s="141"/>
      <c r="X30" s="140">
        <f t="shared" si="21"/>
        <v>3111.345999999999</v>
      </c>
      <c r="Y30" s="139">
        <f t="shared" si="22"/>
        <v>-0.06612668600663474</v>
      </c>
    </row>
    <row r="31" spans="1:25" ht="19.5" customHeight="1">
      <c r="A31" s="147" t="s">
        <v>298</v>
      </c>
      <c r="B31" s="145">
        <v>87.879</v>
      </c>
      <c r="C31" s="141">
        <v>256.692</v>
      </c>
      <c r="D31" s="142">
        <v>0</v>
      </c>
      <c r="E31" s="141">
        <v>0</v>
      </c>
      <c r="F31" s="140">
        <f t="shared" si="15"/>
        <v>344.571</v>
      </c>
      <c r="G31" s="144">
        <f t="shared" si="16"/>
        <v>0.0068015375453080035</v>
      </c>
      <c r="H31" s="143">
        <v>63.178</v>
      </c>
      <c r="I31" s="141">
        <v>189.514</v>
      </c>
      <c r="J31" s="142"/>
      <c r="K31" s="141"/>
      <c r="L31" s="140">
        <f t="shared" si="17"/>
        <v>252.692</v>
      </c>
      <c r="M31" s="146">
        <f t="shared" si="18"/>
        <v>0.36360074715463897</v>
      </c>
      <c r="N31" s="145">
        <v>696.4780000000001</v>
      </c>
      <c r="O31" s="141">
        <v>2407.712</v>
      </c>
      <c r="P31" s="142"/>
      <c r="Q31" s="141"/>
      <c r="R31" s="140">
        <f t="shared" si="19"/>
        <v>3104.19</v>
      </c>
      <c r="S31" s="144">
        <f t="shared" si="20"/>
        <v>0.005435844707982723</v>
      </c>
      <c r="T31" s="143">
        <v>648.605</v>
      </c>
      <c r="U31" s="141">
        <v>2202.7870000000003</v>
      </c>
      <c r="V31" s="142"/>
      <c r="W31" s="141"/>
      <c r="X31" s="140">
        <f t="shared" si="21"/>
        <v>2851.3920000000003</v>
      </c>
      <c r="Y31" s="139">
        <f t="shared" si="22"/>
        <v>0.0886577503198438</v>
      </c>
    </row>
    <row r="32" spans="1:25" ht="19.5" customHeight="1">
      <c r="A32" s="147" t="s">
        <v>289</v>
      </c>
      <c r="B32" s="145">
        <v>102.136</v>
      </c>
      <c r="C32" s="141">
        <v>237.24699999999999</v>
      </c>
      <c r="D32" s="142">
        <v>0</v>
      </c>
      <c r="E32" s="141">
        <v>0</v>
      </c>
      <c r="F32" s="140">
        <f t="shared" si="15"/>
        <v>339.383</v>
      </c>
      <c r="G32" s="144">
        <f t="shared" si="16"/>
        <v>0.006699130851810704</v>
      </c>
      <c r="H32" s="143">
        <v>139.08</v>
      </c>
      <c r="I32" s="141">
        <v>214.714</v>
      </c>
      <c r="J32" s="142"/>
      <c r="K32" s="141"/>
      <c r="L32" s="140">
        <f t="shared" si="17"/>
        <v>353.794</v>
      </c>
      <c r="M32" s="146">
        <f t="shared" si="18"/>
        <v>-0.040732742782523146</v>
      </c>
      <c r="N32" s="145">
        <v>1088.7790000000002</v>
      </c>
      <c r="O32" s="141">
        <v>3026.7919999999995</v>
      </c>
      <c r="P32" s="142"/>
      <c r="Q32" s="141"/>
      <c r="R32" s="140">
        <f t="shared" si="19"/>
        <v>4115.571</v>
      </c>
      <c r="S32" s="144">
        <f t="shared" si="20"/>
        <v>0.007206905775959965</v>
      </c>
      <c r="T32" s="143">
        <v>1079.3849999999998</v>
      </c>
      <c r="U32" s="141">
        <v>2275.29</v>
      </c>
      <c r="V32" s="142">
        <v>0</v>
      </c>
      <c r="W32" s="141">
        <v>0.03</v>
      </c>
      <c r="X32" s="140">
        <f t="shared" si="21"/>
        <v>3354.705</v>
      </c>
      <c r="Y32" s="139">
        <f t="shared" si="22"/>
        <v>0.22680563566692147</v>
      </c>
    </row>
    <row r="33" spans="1:25" ht="19.5" customHeight="1">
      <c r="A33" s="147" t="s">
        <v>293</v>
      </c>
      <c r="B33" s="145">
        <v>167.78</v>
      </c>
      <c r="C33" s="141">
        <v>150.58300000000003</v>
      </c>
      <c r="D33" s="142">
        <v>0</v>
      </c>
      <c r="E33" s="141">
        <v>0</v>
      </c>
      <c r="F33" s="140">
        <f t="shared" si="15"/>
        <v>318.36300000000006</v>
      </c>
      <c r="G33" s="144">
        <f t="shared" si="16"/>
        <v>0.00628421398648433</v>
      </c>
      <c r="H33" s="143">
        <v>87.255</v>
      </c>
      <c r="I33" s="141">
        <v>74.627</v>
      </c>
      <c r="J33" s="142"/>
      <c r="K33" s="141"/>
      <c r="L33" s="140">
        <f t="shared" si="17"/>
        <v>161.882</v>
      </c>
      <c r="M33" s="146">
        <f t="shared" si="18"/>
        <v>0.9666361917940232</v>
      </c>
      <c r="N33" s="145">
        <v>1137.815</v>
      </c>
      <c r="O33" s="141">
        <v>867.2400000000001</v>
      </c>
      <c r="P33" s="142">
        <v>0.35</v>
      </c>
      <c r="Q33" s="141">
        <v>0</v>
      </c>
      <c r="R33" s="140">
        <f t="shared" si="19"/>
        <v>2005.4050000000002</v>
      </c>
      <c r="S33" s="144">
        <f t="shared" si="20"/>
        <v>0.0035117277475322367</v>
      </c>
      <c r="T33" s="143">
        <v>1301.7799999999995</v>
      </c>
      <c r="U33" s="141">
        <v>1125.1460000000002</v>
      </c>
      <c r="V33" s="142"/>
      <c r="W33" s="141"/>
      <c r="X33" s="140">
        <f t="shared" si="21"/>
        <v>2426.9259999999995</v>
      </c>
      <c r="Y33" s="139">
        <f t="shared" si="22"/>
        <v>-0.17368514738397434</v>
      </c>
    </row>
    <row r="34" spans="1:25" ht="19.5" customHeight="1">
      <c r="A34" s="147" t="s">
        <v>304</v>
      </c>
      <c r="B34" s="145">
        <v>149.163</v>
      </c>
      <c r="C34" s="141">
        <v>111.168</v>
      </c>
      <c r="D34" s="142">
        <v>0</v>
      </c>
      <c r="E34" s="141">
        <v>0</v>
      </c>
      <c r="F34" s="140">
        <f aca="true" t="shared" si="23" ref="F34:F41">SUM(B34:E34)</f>
        <v>260.331</v>
      </c>
      <c r="G34" s="144">
        <f aca="true" t="shared" si="24" ref="G34:G41">F34/$F$9</f>
        <v>0.005138711820517623</v>
      </c>
      <c r="H34" s="143">
        <v>138.664</v>
      </c>
      <c r="I34" s="141">
        <v>98.373</v>
      </c>
      <c r="J34" s="142"/>
      <c r="K34" s="141"/>
      <c r="L34" s="140">
        <f aca="true" t="shared" si="25" ref="L34:L41">SUM(H34:K34)</f>
        <v>237.03699999999998</v>
      </c>
      <c r="M34" s="146">
        <f>IF(ISERROR(F34/L34-1),"         /0",(F34/L34-1))</f>
        <v>0.09827157785493412</v>
      </c>
      <c r="N34" s="145">
        <v>1270.563</v>
      </c>
      <c r="O34" s="141">
        <v>1379.5459999999998</v>
      </c>
      <c r="P34" s="142"/>
      <c r="Q34" s="141"/>
      <c r="R34" s="140">
        <f aca="true" t="shared" si="26" ref="R34:R41">SUM(N34:Q34)</f>
        <v>2650.109</v>
      </c>
      <c r="S34" s="144">
        <f aca="true" t="shared" si="27" ref="S34:S41">R34/$R$9</f>
        <v>0.004640689192100801</v>
      </c>
      <c r="T34" s="143">
        <v>1022.7450000000001</v>
      </c>
      <c r="U34" s="141">
        <v>907.695</v>
      </c>
      <c r="V34" s="142"/>
      <c r="W34" s="141"/>
      <c r="X34" s="140">
        <f aca="true" t="shared" si="28" ref="X34:X41">SUM(T34:W34)</f>
        <v>1930.44</v>
      </c>
      <c r="Y34" s="139">
        <f aca="true" t="shared" si="29" ref="Y34:Y41">IF(ISERROR(R34/X34-1),"         /0",IF(R34/X34&gt;5,"  *  ",(R34/X34-1)))</f>
        <v>0.37280050144008614</v>
      </c>
    </row>
    <row r="35" spans="1:25" ht="19.5" customHeight="1">
      <c r="A35" s="147" t="s">
        <v>322</v>
      </c>
      <c r="B35" s="145">
        <v>0</v>
      </c>
      <c r="C35" s="141">
        <v>0</v>
      </c>
      <c r="D35" s="142">
        <v>205.159</v>
      </c>
      <c r="E35" s="141">
        <v>5.803</v>
      </c>
      <c r="F35" s="140">
        <f t="shared" si="23"/>
        <v>210.962</v>
      </c>
      <c r="G35" s="144">
        <f t="shared" si="24"/>
        <v>0.0041642098831104965</v>
      </c>
      <c r="H35" s="143"/>
      <c r="I35" s="141"/>
      <c r="J35" s="142"/>
      <c r="K35" s="141"/>
      <c r="L35" s="140">
        <f t="shared" si="25"/>
        <v>0</v>
      </c>
      <c r="M35" s="146" t="str">
        <f>IF(ISERROR(F35/L35-1),"         /0",(F35/L35-1))</f>
        <v>         /0</v>
      </c>
      <c r="N35" s="145"/>
      <c r="O35" s="141"/>
      <c r="P35" s="142">
        <v>2146.877</v>
      </c>
      <c r="Q35" s="141">
        <v>204.573</v>
      </c>
      <c r="R35" s="140">
        <f t="shared" si="26"/>
        <v>2351.45</v>
      </c>
      <c r="S35" s="144">
        <f t="shared" si="27"/>
        <v>0.004117698027049237</v>
      </c>
      <c r="T35" s="143"/>
      <c r="U35" s="141"/>
      <c r="V35" s="142">
        <v>3109.6549999999997</v>
      </c>
      <c r="W35" s="141">
        <v>250.336</v>
      </c>
      <c r="X35" s="140">
        <f t="shared" si="28"/>
        <v>3359.991</v>
      </c>
      <c r="Y35" s="139">
        <f t="shared" si="29"/>
        <v>-0.300161815909626</v>
      </c>
    </row>
    <row r="36" spans="1:25" ht="19.5" customHeight="1">
      <c r="A36" s="147" t="s">
        <v>282</v>
      </c>
      <c r="B36" s="145">
        <v>0</v>
      </c>
      <c r="C36" s="141">
        <v>0</v>
      </c>
      <c r="D36" s="142">
        <v>78.657</v>
      </c>
      <c r="E36" s="141">
        <v>59.10000000000001</v>
      </c>
      <c r="F36" s="140">
        <f t="shared" si="23"/>
        <v>137.757</v>
      </c>
      <c r="G36" s="144">
        <f t="shared" si="24"/>
        <v>0.002719205643043073</v>
      </c>
      <c r="H36" s="143"/>
      <c r="I36" s="141"/>
      <c r="J36" s="142"/>
      <c r="K36" s="141"/>
      <c r="L36" s="140">
        <f t="shared" si="25"/>
        <v>0</v>
      </c>
      <c r="M36" s="146" t="str">
        <f>IF(ISERROR(F36/L36-1),"         /0",(F36/L36-1))</f>
        <v>         /0</v>
      </c>
      <c r="N36" s="145"/>
      <c r="O36" s="141"/>
      <c r="P36" s="142">
        <v>508.836</v>
      </c>
      <c r="Q36" s="141">
        <v>371.64899999999983</v>
      </c>
      <c r="R36" s="140">
        <f t="shared" si="26"/>
        <v>880.4849999999999</v>
      </c>
      <c r="S36" s="144">
        <f t="shared" si="27"/>
        <v>0.0015418449668699941</v>
      </c>
      <c r="T36" s="143"/>
      <c r="U36" s="141"/>
      <c r="V36" s="142">
        <v>125.194</v>
      </c>
      <c r="W36" s="141">
        <v>119.96</v>
      </c>
      <c r="X36" s="140">
        <f t="shared" si="28"/>
        <v>245.154</v>
      </c>
      <c r="Y36" s="139">
        <f t="shared" si="29"/>
        <v>2.591558775300423</v>
      </c>
    </row>
    <row r="37" spans="1:25" ht="19.5" customHeight="1">
      <c r="A37" s="147" t="s">
        <v>303</v>
      </c>
      <c r="B37" s="145">
        <v>73.646</v>
      </c>
      <c r="C37" s="141">
        <v>51.488</v>
      </c>
      <c r="D37" s="142">
        <v>0</v>
      </c>
      <c r="E37" s="141">
        <v>0</v>
      </c>
      <c r="F37" s="140">
        <f t="shared" si="23"/>
        <v>125.134</v>
      </c>
      <c r="G37" s="144">
        <f t="shared" si="24"/>
        <v>0.0024700383932326625</v>
      </c>
      <c r="H37" s="143">
        <v>49.623</v>
      </c>
      <c r="I37" s="141">
        <v>86.44000000000001</v>
      </c>
      <c r="J37" s="142"/>
      <c r="K37" s="141"/>
      <c r="L37" s="140">
        <f t="shared" si="25"/>
        <v>136.06300000000002</v>
      </c>
      <c r="M37" s="146" t="s">
        <v>50</v>
      </c>
      <c r="N37" s="145">
        <v>1098.07</v>
      </c>
      <c r="O37" s="141">
        <v>579.3679999999999</v>
      </c>
      <c r="P37" s="142"/>
      <c r="Q37" s="141"/>
      <c r="R37" s="140">
        <f t="shared" si="26"/>
        <v>1677.4379999999999</v>
      </c>
      <c r="S37" s="144">
        <f t="shared" si="27"/>
        <v>0.0029374144222064765</v>
      </c>
      <c r="T37" s="143">
        <v>1030.5120000000002</v>
      </c>
      <c r="U37" s="141">
        <v>824.3360000000002</v>
      </c>
      <c r="V37" s="142"/>
      <c r="W37" s="141"/>
      <c r="X37" s="140">
        <f t="shared" si="28"/>
        <v>1854.8480000000004</v>
      </c>
      <c r="Y37" s="139">
        <f t="shared" si="29"/>
        <v>-0.09564665136981598</v>
      </c>
    </row>
    <row r="38" spans="1:25" ht="19.5" customHeight="1">
      <c r="A38" s="147" t="s">
        <v>296</v>
      </c>
      <c r="B38" s="145">
        <v>74.678</v>
      </c>
      <c r="C38" s="141">
        <v>36.33</v>
      </c>
      <c r="D38" s="142">
        <v>0</v>
      </c>
      <c r="E38" s="141">
        <v>0</v>
      </c>
      <c r="F38" s="140">
        <f t="shared" si="23"/>
        <v>111.008</v>
      </c>
      <c r="G38" s="144">
        <f t="shared" si="24"/>
        <v>0.002191203205811141</v>
      </c>
      <c r="H38" s="143">
        <v>78.914</v>
      </c>
      <c r="I38" s="141">
        <v>42.712</v>
      </c>
      <c r="J38" s="142"/>
      <c r="K38" s="141"/>
      <c r="L38" s="140">
        <f t="shared" si="25"/>
        <v>121.626</v>
      </c>
      <c r="M38" s="146">
        <f>IF(ISERROR(F38/L38-1),"         /0",(F38/L38-1))</f>
        <v>-0.087300412740697</v>
      </c>
      <c r="N38" s="145">
        <v>809.1060000000001</v>
      </c>
      <c r="O38" s="141">
        <v>468.762</v>
      </c>
      <c r="P38" s="142"/>
      <c r="Q38" s="141"/>
      <c r="R38" s="140">
        <f t="shared" si="26"/>
        <v>1277.8680000000002</v>
      </c>
      <c r="S38" s="144">
        <f t="shared" si="27"/>
        <v>0.0022377148323074513</v>
      </c>
      <c r="T38" s="143">
        <v>730.9420000000001</v>
      </c>
      <c r="U38" s="141">
        <v>510.9059999999999</v>
      </c>
      <c r="V38" s="142"/>
      <c r="W38" s="141"/>
      <c r="X38" s="140">
        <f t="shared" si="28"/>
        <v>1241.848</v>
      </c>
      <c r="Y38" s="139">
        <f t="shared" si="29"/>
        <v>0.029005160051793988</v>
      </c>
    </row>
    <row r="39" spans="1:25" ht="19.5" customHeight="1">
      <c r="A39" s="147" t="s">
        <v>295</v>
      </c>
      <c r="B39" s="145">
        <v>73.768</v>
      </c>
      <c r="C39" s="141">
        <v>24.132</v>
      </c>
      <c r="D39" s="142">
        <v>0.196</v>
      </c>
      <c r="E39" s="141">
        <v>0.196</v>
      </c>
      <c r="F39" s="140">
        <f t="shared" si="23"/>
        <v>98.292</v>
      </c>
      <c r="G39" s="144">
        <f t="shared" si="24"/>
        <v>0.0019402002153501435</v>
      </c>
      <c r="H39" s="143">
        <v>56.239999999999995</v>
      </c>
      <c r="I39" s="141">
        <v>27.734</v>
      </c>
      <c r="J39" s="142">
        <v>0</v>
      </c>
      <c r="K39" s="141">
        <v>1.32</v>
      </c>
      <c r="L39" s="140">
        <f t="shared" si="25"/>
        <v>85.29399999999998</v>
      </c>
      <c r="M39" s="146">
        <f>IF(ISERROR(F39/L39-1),"         /0",(F39/L39-1))</f>
        <v>0.1523905550214555</v>
      </c>
      <c r="N39" s="145">
        <v>717.0369999999999</v>
      </c>
      <c r="O39" s="141">
        <v>396.95400000000006</v>
      </c>
      <c r="P39" s="142">
        <v>9.501</v>
      </c>
      <c r="Q39" s="141">
        <v>8.814</v>
      </c>
      <c r="R39" s="140">
        <f t="shared" si="26"/>
        <v>1132.306</v>
      </c>
      <c r="S39" s="144">
        <f t="shared" si="27"/>
        <v>0.001982816637485813</v>
      </c>
      <c r="T39" s="143">
        <v>572.5249999999999</v>
      </c>
      <c r="U39" s="141">
        <v>221.189</v>
      </c>
      <c r="V39" s="142">
        <v>0</v>
      </c>
      <c r="W39" s="141">
        <v>1.32</v>
      </c>
      <c r="X39" s="140">
        <f t="shared" si="28"/>
        <v>795.0339999999999</v>
      </c>
      <c r="Y39" s="139">
        <f t="shared" si="29"/>
        <v>0.4242233665478461</v>
      </c>
    </row>
    <row r="40" spans="1:25" ht="19.5" customHeight="1">
      <c r="A40" s="147" t="s">
        <v>292</v>
      </c>
      <c r="B40" s="145">
        <v>69.03399999999999</v>
      </c>
      <c r="C40" s="141">
        <v>20.019000000000002</v>
      </c>
      <c r="D40" s="142">
        <v>0</v>
      </c>
      <c r="E40" s="141">
        <v>0</v>
      </c>
      <c r="F40" s="140">
        <f t="shared" si="23"/>
        <v>89.053</v>
      </c>
      <c r="G40" s="144">
        <f t="shared" si="24"/>
        <v>0.0017578302382449875</v>
      </c>
      <c r="H40" s="143"/>
      <c r="I40" s="141"/>
      <c r="J40" s="142"/>
      <c r="K40" s="141"/>
      <c r="L40" s="140">
        <f t="shared" si="25"/>
        <v>0</v>
      </c>
      <c r="M40" s="146" t="str">
        <f>IF(ISERROR(F40/L40-1),"         /0",(F40/L40-1))</f>
        <v>         /0</v>
      </c>
      <c r="N40" s="145">
        <v>632.2830000000001</v>
      </c>
      <c r="O40" s="141">
        <v>249.205</v>
      </c>
      <c r="P40" s="142"/>
      <c r="Q40" s="141"/>
      <c r="R40" s="140">
        <f t="shared" si="26"/>
        <v>881.4880000000002</v>
      </c>
      <c r="S40" s="144">
        <f t="shared" si="27"/>
        <v>0.0015436013517053646</v>
      </c>
      <c r="T40" s="143"/>
      <c r="U40" s="141"/>
      <c r="V40" s="142"/>
      <c r="W40" s="141"/>
      <c r="X40" s="140">
        <f t="shared" si="28"/>
        <v>0</v>
      </c>
      <c r="Y40" s="139" t="str">
        <f t="shared" si="29"/>
        <v>         /0</v>
      </c>
    </row>
    <row r="41" spans="1:25" ht="19.5" customHeight="1" thickBot="1">
      <c r="A41" s="138" t="s">
        <v>279</v>
      </c>
      <c r="B41" s="136">
        <v>125.173</v>
      </c>
      <c r="C41" s="132">
        <v>13.603000000000002</v>
      </c>
      <c r="D41" s="133">
        <v>38.034</v>
      </c>
      <c r="E41" s="132">
        <v>1.38</v>
      </c>
      <c r="F41" s="131">
        <f t="shared" si="23"/>
        <v>178.19</v>
      </c>
      <c r="G41" s="135">
        <f t="shared" si="24"/>
        <v>0.003517318564819538</v>
      </c>
      <c r="H41" s="134">
        <v>392.25399999999996</v>
      </c>
      <c r="I41" s="132">
        <v>230.23899999999998</v>
      </c>
      <c r="J41" s="133">
        <v>214.695</v>
      </c>
      <c r="K41" s="132">
        <v>123.378</v>
      </c>
      <c r="L41" s="131">
        <f t="shared" si="25"/>
        <v>960.5659999999999</v>
      </c>
      <c r="M41" s="137">
        <f>IF(ISERROR(F41/L41-1),"         /0",(F41/L41-1))</f>
        <v>-0.8144947874482337</v>
      </c>
      <c r="N41" s="136">
        <v>2635.7970000000005</v>
      </c>
      <c r="O41" s="132">
        <v>1042.233</v>
      </c>
      <c r="P41" s="133">
        <v>461.57300000000004</v>
      </c>
      <c r="Q41" s="132">
        <v>28.370000000000008</v>
      </c>
      <c r="R41" s="131">
        <f t="shared" si="26"/>
        <v>4167.973000000001</v>
      </c>
      <c r="S41" s="135">
        <f t="shared" si="27"/>
        <v>0.007298668565733695</v>
      </c>
      <c r="T41" s="134">
        <v>5907.691999999999</v>
      </c>
      <c r="U41" s="132">
        <v>3409.888</v>
      </c>
      <c r="V41" s="133">
        <v>15018.036</v>
      </c>
      <c r="W41" s="132">
        <v>5334.0599999999995</v>
      </c>
      <c r="X41" s="131">
        <f t="shared" si="28"/>
        <v>29669.676</v>
      </c>
      <c r="Y41" s="130">
        <f t="shared" si="29"/>
        <v>-0.8595207780496154</v>
      </c>
    </row>
    <row r="42" ht="15" thickTop="1">
      <c r="A42" s="121" t="s">
        <v>43</v>
      </c>
    </row>
    <row r="43" ht="15">
      <c r="A43" s="121" t="s">
        <v>42</v>
      </c>
    </row>
    <row r="44" ht="15">
      <c r="A44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2:Y65536 M42:M65536 Y3 M3">
    <cfRule type="cellIs" priority="9" dxfId="91" operator="lessThan" stopIfTrue="1">
      <formula>0</formula>
    </cfRule>
  </conditionalFormatting>
  <conditionalFormatting sqref="M9:M41 Y9:Y41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8" zoomScaleNormal="88" zoomScalePageLayoutView="0" workbookViewId="0" topLeftCell="A37">
      <selection activeCell="N9" sqref="N9:O57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1.421875" style="186" bestFit="1" customWidth="1"/>
    <col min="5" max="5" width="10.28125" style="186" bestFit="1" customWidth="1"/>
    <col min="6" max="6" width="11.421875" style="186" bestFit="1" customWidth="1"/>
    <col min="7" max="7" width="11.421875" style="186" customWidth="1"/>
    <col min="8" max="8" width="11.421875" style="186" bestFit="1" customWidth="1"/>
    <col min="9" max="9" width="8.8515625" style="186" bestFit="1" customWidth="1"/>
    <col min="10" max="10" width="12.57421875" style="186" bestFit="1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2.57421875" style="186" bestFit="1" customWidth="1"/>
    <col min="15" max="15" width="11.421875" style="186" bestFit="1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62" t="s">
        <v>28</v>
      </c>
      <c r="O1" s="563"/>
      <c r="P1" s="563"/>
      <c r="Q1" s="564"/>
    </row>
    <row r="2" ht="3.75" customHeight="1" thickBot="1"/>
    <row r="3" spans="1:17" ht="24" customHeight="1" thickTop="1">
      <c r="A3" s="626" t="s">
        <v>52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8"/>
    </row>
    <row r="4" spans="1:17" ht="18.75" customHeight="1" thickBot="1">
      <c r="A4" s="618" t="s">
        <v>38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s="445" customFormat="1" ht="20.25" customHeight="1" thickBot="1">
      <c r="A5" s="615" t="s">
        <v>143</v>
      </c>
      <c r="B5" s="621" t="s">
        <v>36</v>
      </c>
      <c r="C5" s="622"/>
      <c r="D5" s="622"/>
      <c r="E5" s="622"/>
      <c r="F5" s="623"/>
      <c r="G5" s="623"/>
      <c r="H5" s="623"/>
      <c r="I5" s="624"/>
      <c r="J5" s="622" t="s">
        <v>35</v>
      </c>
      <c r="K5" s="622"/>
      <c r="L5" s="622"/>
      <c r="M5" s="622"/>
      <c r="N5" s="622"/>
      <c r="O5" s="622"/>
      <c r="P5" s="622"/>
      <c r="Q5" s="625"/>
    </row>
    <row r="6" spans="1:17" s="490" customFormat="1" ht="28.5" customHeight="1" thickBot="1">
      <c r="A6" s="616"/>
      <c r="B6" s="612" t="s">
        <v>204</v>
      </c>
      <c r="C6" s="613"/>
      <c r="D6" s="614"/>
      <c r="E6" s="558" t="s">
        <v>34</v>
      </c>
      <c r="F6" s="612" t="s">
        <v>205</v>
      </c>
      <c r="G6" s="613"/>
      <c r="H6" s="614"/>
      <c r="I6" s="560" t="s">
        <v>33</v>
      </c>
      <c r="J6" s="612" t="s">
        <v>206</v>
      </c>
      <c r="K6" s="613"/>
      <c r="L6" s="614"/>
      <c r="M6" s="558" t="s">
        <v>34</v>
      </c>
      <c r="N6" s="612" t="s">
        <v>207</v>
      </c>
      <c r="O6" s="613"/>
      <c r="P6" s="614"/>
      <c r="Q6" s="558" t="s">
        <v>33</v>
      </c>
    </row>
    <row r="7" spans="1:17" s="210" customFormat="1" ht="22.5" customHeight="1" thickBot="1">
      <c r="A7" s="617"/>
      <c r="B7" s="119" t="s">
        <v>22</v>
      </c>
      <c r="C7" s="116" t="s">
        <v>21</v>
      </c>
      <c r="D7" s="116" t="s">
        <v>17</v>
      </c>
      <c r="E7" s="559"/>
      <c r="F7" s="119" t="s">
        <v>22</v>
      </c>
      <c r="G7" s="117" t="s">
        <v>21</v>
      </c>
      <c r="H7" s="116" t="s">
        <v>17</v>
      </c>
      <c r="I7" s="561"/>
      <c r="J7" s="119" t="s">
        <v>22</v>
      </c>
      <c r="K7" s="116" t="s">
        <v>21</v>
      </c>
      <c r="L7" s="117" t="s">
        <v>17</v>
      </c>
      <c r="M7" s="559"/>
      <c r="N7" s="118" t="s">
        <v>22</v>
      </c>
      <c r="O7" s="117" t="s">
        <v>21</v>
      </c>
      <c r="P7" s="116" t="s">
        <v>17</v>
      </c>
      <c r="Q7" s="559"/>
    </row>
    <row r="8" spans="1:17" s="202" customFormat="1" ht="18" customHeight="1" thickBot="1">
      <c r="A8" s="209" t="s">
        <v>51</v>
      </c>
      <c r="B8" s="208">
        <f>SUM(B9:B57)</f>
        <v>1554769</v>
      </c>
      <c r="C8" s="204">
        <f>SUM(C9:C57)</f>
        <v>78912</v>
      </c>
      <c r="D8" s="204">
        <f aca="true" t="shared" si="0" ref="D8:D57">C8+B8</f>
        <v>1633681</v>
      </c>
      <c r="E8" s="205">
        <f aca="true" t="shared" si="1" ref="E8:E57">D8/$D$8</f>
        <v>1</v>
      </c>
      <c r="F8" s="204">
        <f>SUM(F9:F57)</f>
        <v>1333198</v>
      </c>
      <c r="G8" s="204">
        <f>SUM(G9:G57)</f>
        <v>84173</v>
      </c>
      <c r="H8" s="204">
        <f aca="true" t="shared" si="2" ref="H8:H57">G8+F8</f>
        <v>1417371</v>
      </c>
      <c r="I8" s="207">
        <f aca="true" t="shared" si="3" ref="I8:I57">(D8/H8-1)</f>
        <v>0.15261353590556026</v>
      </c>
      <c r="J8" s="206">
        <f>SUM(J9:J57)</f>
        <v>16104117</v>
      </c>
      <c r="K8" s="204">
        <f>SUM(K9:K57)</f>
        <v>839276</v>
      </c>
      <c r="L8" s="204">
        <f aca="true" t="shared" si="4" ref="L8:L57">K8+J8</f>
        <v>16943393</v>
      </c>
      <c r="M8" s="205">
        <f aca="true" t="shared" si="5" ref="M8:M57">(L8/$L$8)</f>
        <v>1</v>
      </c>
      <c r="N8" s="204">
        <f>SUM(N9:N57)</f>
        <v>13807682</v>
      </c>
      <c r="O8" s="204">
        <f>SUM(O9:O57)</f>
        <v>821079</v>
      </c>
      <c r="P8" s="204">
        <f aca="true" t="shared" si="6" ref="P8:P57">O8+N8</f>
        <v>14628761</v>
      </c>
      <c r="Q8" s="203">
        <f aca="true" t="shared" si="7" ref="Q8:Q57">(L8/P8-1)</f>
        <v>0.15822474644298312</v>
      </c>
    </row>
    <row r="9" spans="1:17" s="187" customFormat="1" ht="18" customHeight="1" thickTop="1">
      <c r="A9" s="201" t="s">
        <v>323</v>
      </c>
      <c r="B9" s="200">
        <v>223045</v>
      </c>
      <c r="C9" s="196">
        <v>102</v>
      </c>
      <c r="D9" s="196">
        <f t="shared" si="0"/>
        <v>223147</v>
      </c>
      <c r="E9" s="199">
        <f t="shared" si="1"/>
        <v>0.1365915377604318</v>
      </c>
      <c r="F9" s="197">
        <v>167749</v>
      </c>
      <c r="G9" s="196">
        <v>437</v>
      </c>
      <c r="H9" s="196">
        <f t="shared" si="2"/>
        <v>168186</v>
      </c>
      <c r="I9" s="198">
        <f t="shared" si="3"/>
        <v>0.3267870096203014</v>
      </c>
      <c r="J9" s="197">
        <v>2263334</v>
      </c>
      <c r="K9" s="196">
        <v>15635</v>
      </c>
      <c r="L9" s="196">
        <f t="shared" si="4"/>
        <v>2278969</v>
      </c>
      <c r="M9" s="198">
        <f t="shared" si="5"/>
        <v>0.13450487750593992</v>
      </c>
      <c r="N9" s="197">
        <v>1826360</v>
      </c>
      <c r="O9" s="196">
        <v>10334</v>
      </c>
      <c r="P9" s="196">
        <f t="shared" si="6"/>
        <v>1836694</v>
      </c>
      <c r="Q9" s="195">
        <f t="shared" si="7"/>
        <v>0.24079950171340458</v>
      </c>
    </row>
    <row r="10" spans="1:17" s="187" customFormat="1" ht="18" customHeight="1">
      <c r="A10" s="201" t="s">
        <v>324</v>
      </c>
      <c r="B10" s="200">
        <v>146097</v>
      </c>
      <c r="C10" s="196">
        <v>307</v>
      </c>
      <c r="D10" s="196">
        <f t="shared" si="0"/>
        <v>146404</v>
      </c>
      <c r="E10" s="199">
        <f t="shared" si="1"/>
        <v>0.08961602662943377</v>
      </c>
      <c r="F10" s="197">
        <v>143001</v>
      </c>
      <c r="G10" s="196">
        <v>157</v>
      </c>
      <c r="H10" s="196">
        <f t="shared" si="2"/>
        <v>143158</v>
      </c>
      <c r="I10" s="198">
        <f t="shared" si="3"/>
        <v>0.022674248033641042</v>
      </c>
      <c r="J10" s="197">
        <v>1612187</v>
      </c>
      <c r="K10" s="196">
        <v>1445</v>
      </c>
      <c r="L10" s="196">
        <f t="shared" si="4"/>
        <v>1613632</v>
      </c>
      <c r="M10" s="198">
        <f t="shared" si="5"/>
        <v>0.095236650651968</v>
      </c>
      <c r="N10" s="197">
        <v>1514960</v>
      </c>
      <c r="O10" s="196">
        <v>2571</v>
      </c>
      <c r="P10" s="196">
        <f t="shared" si="6"/>
        <v>1517531</v>
      </c>
      <c r="Q10" s="195">
        <f t="shared" si="7"/>
        <v>0.06332720715425255</v>
      </c>
    </row>
    <row r="11" spans="1:17" s="187" customFormat="1" ht="18" customHeight="1">
      <c r="A11" s="201" t="s">
        <v>325</v>
      </c>
      <c r="B11" s="200">
        <v>145840</v>
      </c>
      <c r="C11" s="196">
        <v>97</v>
      </c>
      <c r="D11" s="196">
        <f t="shared" si="0"/>
        <v>145937</v>
      </c>
      <c r="E11" s="199">
        <f t="shared" si="1"/>
        <v>0.08933016910890192</v>
      </c>
      <c r="F11" s="197">
        <v>118479</v>
      </c>
      <c r="G11" s="196">
        <v>1468</v>
      </c>
      <c r="H11" s="196">
        <f t="shared" si="2"/>
        <v>119947</v>
      </c>
      <c r="I11" s="198">
        <f t="shared" si="3"/>
        <v>0.21667903323968085</v>
      </c>
      <c r="J11" s="197">
        <v>1475280</v>
      </c>
      <c r="K11" s="196">
        <v>9892</v>
      </c>
      <c r="L11" s="196">
        <f t="shared" si="4"/>
        <v>1485172</v>
      </c>
      <c r="M11" s="198">
        <f t="shared" si="5"/>
        <v>0.0876549342861846</v>
      </c>
      <c r="N11" s="197">
        <v>1220329</v>
      </c>
      <c r="O11" s="196">
        <v>11125</v>
      </c>
      <c r="P11" s="196">
        <f t="shared" si="6"/>
        <v>1231454</v>
      </c>
      <c r="Q11" s="195">
        <f t="shared" si="7"/>
        <v>0.20603124436641562</v>
      </c>
    </row>
    <row r="12" spans="1:17" s="187" customFormat="1" ht="18" customHeight="1">
      <c r="A12" s="201" t="s">
        <v>326</v>
      </c>
      <c r="B12" s="200">
        <v>95090</v>
      </c>
      <c r="C12" s="196">
        <v>19</v>
      </c>
      <c r="D12" s="196">
        <f>C12+B12</f>
        <v>95109</v>
      </c>
      <c r="E12" s="199">
        <f>D12/$D$8</f>
        <v>0.05821760796630431</v>
      </c>
      <c r="F12" s="197">
        <v>89303</v>
      </c>
      <c r="G12" s="196">
        <v>226</v>
      </c>
      <c r="H12" s="196">
        <f>G12+F12</f>
        <v>89529</v>
      </c>
      <c r="I12" s="198">
        <f>(D12/H12-1)</f>
        <v>0.06232617364206017</v>
      </c>
      <c r="J12" s="197">
        <v>1060516</v>
      </c>
      <c r="K12" s="196">
        <v>4402</v>
      </c>
      <c r="L12" s="196">
        <f>K12+J12</f>
        <v>1064918</v>
      </c>
      <c r="M12" s="198">
        <f>(L12/$L$8)</f>
        <v>0.0628515197634854</v>
      </c>
      <c r="N12" s="197">
        <v>960178</v>
      </c>
      <c r="O12" s="196">
        <v>8412</v>
      </c>
      <c r="P12" s="196">
        <f>O12+N12</f>
        <v>968590</v>
      </c>
      <c r="Q12" s="195">
        <f>(L12/P12-1)</f>
        <v>0.09945178042308922</v>
      </c>
    </row>
    <row r="13" spans="1:17" s="187" customFormat="1" ht="18" customHeight="1">
      <c r="A13" s="201" t="s">
        <v>327</v>
      </c>
      <c r="B13" s="200">
        <v>64708</v>
      </c>
      <c r="C13" s="196">
        <v>35</v>
      </c>
      <c r="D13" s="196">
        <f>C13+B13</f>
        <v>64743</v>
      </c>
      <c r="E13" s="199">
        <f>D13/$D$8</f>
        <v>0.03963013587107887</v>
      </c>
      <c r="F13" s="197">
        <v>65346</v>
      </c>
      <c r="G13" s="196">
        <v>872</v>
      </c>
      <c r="H13" s="196">
        <f>G13+F13</f>
        <v>66218</v>
      </c>
      <c r="I13" s="198">
        <f>(D13/H13-1)</f>
        <v>-0.022274910145277715</v>
      </c>
      <c r="J13" s="197">
        <v>712919</v>
      </c>
      <c r="K13" s="196">
        <v>5097</v>
      </c>
      <c r="L13" s="196">
        <f>K13+J13</f>
        <v>718016</v>
      </c>
      <c r="M13" s="198">
        <f>(L13/$L$8)</f>
        <v>0.04237734437252326</v>
      </c>
      <c r="N13" s="197">
        <v>639195</v>
      </c>
      <c r="O13" s="196">
        <v>14078</v>
      </c>
      <c r="P13" s="196">
        <f>O13+N13</f>
        <v>653273</v>
      </c>
      <c r="Q13" s="195">
        <f>(L13/P13-1)</f>
        <v>0.0991055806684189</v>
      </c>
    </row>
    <row r="14" spans="1:17" s="187" customFormat="1" ht="18" customHeight="1">
      <c r="A14" s="201" t="s">
        <v>328</v>
      </c>
      <c r="B14" s="200">
        <v>62428</v>
      </c>
      <c r="C14" s="196">
        <v>24</v>
      </c>
      <c r="D14" s="196">
        <f>C14+B14</f>
        <v>62452</v>
      </c>
      <c r="E14" s="199">
        <f>D14/$D$8</f>
        <v>0.0382277813110393</v>
      </c>
      <c r="F14" s="197">
        <v>69447</v>
      </c>
      <c r="G14" s="196">
        <v>298</v>
      </c>
      <c r="H14" s="196">
        <f>G14+F14</f>
        <v>69745</v>
      </c>
      <c r="I14" s="198">
        <f>(D14/H14-1)</f>
        <v>-0.10456663560111834</v>
      </c>
      <c r="J14" s="197">
        <v>752144</v>
      </c>
      <c r="K14" s="196">
        <v>1797</v>
      </c>
      <c r="L14" s="196">
        <f>K14+J14</f>
        <v>753941</v>
      </c>
      <c r="M14" s="198">
        <f>(L14/$L$8)</f>
        <v>0.04449763987649935</v>
      </c>
      <c r="N14" s="197">
        <v>702311</v>
      </c>
      <c r="O14" s="196">
        <v>5630</v>
      </c>
      <c r="P14" s="196">
        <f>O14+N14</f>
        <v>707941</v>
      </c>
      <c r="Q14" s="195">
        <f>(L14/P14-1)</f>
        <v>0.06497716617627747</v>
      </c>
    </row>
    <row r="15" spans="1:17" s="187" customFormat="1" ht="18" customHeight="1">
      <c r="A15" s="201" t="s">
        <v>329</v>
      </c>
      <c r="B15" s="200">
        <v>58711</v>
      </c>
      <c r="C15" s="196">
        <v>0</v>
      </c>
      <c r="D15" s="196">
        <f>C15+B15</f>
        <v>58711</v>
      </c>
      <c r="E15" s="199">
        <f>D15/$D$8</f>
        <v>0.03593786057375951</v>
      </c>
      <c r="F15" s="197">
        <v>20434</v>
      </c>
      <c r="G15" s="196">
        <v>27</v>
      </c>
      <c r="H15" s="196">
        <f>G15+F15</f>
        <v>20461</v>
      </c>
      <c r="I15" s="198">
        <f>(D15/H15-1)</f>
        <v>1.8694100972581986</v>
      </c>
      <c r="J15" s="197">
        <v>409245</v>
      </c>
      <c r="K15" s="196">
        <v>5839</v>
      </c>
      <c r="L15" s="196">
        <f>K15+J15</f>
        <v>415084</v>
      </c>
      <c r="M15" s="198">
        <f>(L15/$L$8)</f>
        <v>0.024498280834305147</v>
      </c>
      <c r="N15" s="197">
        <v>189848</v>
      </c>
      <c r="O15" s="196">
        <v>2991</v>
      </c>
      <c r="P15" s="196">
        <f>O15+N15</f>
        <v>192839</v>
      </c>
      <c r="Q15" s="195">
        <f>(L15/P15-1)</f>
        <v>1.1524899009017884</v>
      </c>
    </row>
    <row r="16" spans="1:17" s="187" customFormat="1" ht="18" customHeight="1">
      <c r="A16" s="201" t="s">
        <v>330</v>
      </c>
      <c r="B16" s="200">
        <v>43391</v>
      </c>
      <c r="C16" s="196">
        <v>10818</v>
      </c>
      <c r="D16" s="196">
        <f t="shared" si="0"/>
        <v>54209</v>
      </c>
      <c r="E16" s="199">
        <f aca="true" t="shared" si="8" ref="E16:E36">D16/$D$8</f>
        <v>0.03318212062207983</v>
      </c>
      <c r="F16" s="197">
        <v>39204</v>
      </c>
      <c r="G16" s="196">
        <v>8540</v>
      </c>
      <c r="H16" s="196">
        <f t="shared" si="2"/>
        <v>47744</v>
      </c>
      <c r="I16" s="198">
        <f aca="true" t="shared" si="9" ref="I16:I36">(D16/H16-1)</f>
        <v>0.1354096849865951</v>
      </c>
      <c r="J16" s="197">
        <v>429813</v>
      </c>
      <c r="K16" s="196">
        <v>117674</v>
      </c>
      <c r="L16" s="196">
        <f t="shared" si="4"/>
        <v>547487</v>
      </c>
      <c r="M16" s="198">
        <f aca="true" t="shared" si="10" ref="M16:M36">(L16/$L$8)</f>
        <v>0.032312713280037826</v>
      </c>
      <c r="N16" s="197">
        <v>363224</v>
      </c>
      <c r="O16" s="196">
        <v>80315</v>
      </c>
      <c r="P16" s="196">
        <f t="shared" si="6"/>
        <v>443539</v>
      </c>
      <c r="Q16" s="195">
        <f aca="true" t="shared" si="11" ref="Q16:Q36">(L16/P16-1)</f>
        <v>0.23436045082845025</v>
      </c>
    </row>
    <row r="17" spans="1:17" s="187" customFormat="1" ht="18" customHeight="1">
      <c r="A17" s="201" t="s">
        <v>331</v>
      </c>
      <c r="B17" s="200">
        <v>45411</v>
      </c>
      <c r="C17" s="196">
        <v>217</v>
      </c>
      <c r="D17" s="196">
        <f aca="true" t="shared" si="12" ref="D17:D22">C17+B17</f>
        <v>45628</v>
      </c>
      <c r="E17" s="199">
        <f aca="true" t="shared" si="13" ref="E17:E22">D17/$D$8</f>
        <v>0.027929565196632634</v>
      </c>
      <c r="F17" s="197">
        <v>48850</v>
      </c>
      <c r="G17" s="196">
        <v>2665</v>
      </c>
      <c r="H17" s="196">
        <f aca="true" t="shared" si="14" ref="H17:H22">G17+F17</f>
        <v>51515</v>
      </c>
      <c r="I17" s="198">
        <f aca="true" t="shared" si="15" ref="I17:I22">(D17/H17-1)</f>
        <v>-0.11427739493351452</v>
      </c>
      <c r="J17" s="197">
        <v>527986</v>
      </c>
      <c r="K17" s="196">
        <v>2572</v>
      </c>
      <c r="L17" s="196">
        <f aca="true" t="shared" si="16" ref="L17:L22">K17+J17</f>
        <v>530558</v>
      </c>
      <c r="M17" s="198">
        <f aca="true" t="shared" si="17" ref="M17:M22">(L17/$L$8)</f>
        <v>0.0313135627557007</v>
      </c>
      <c r="N17" s="197">
        <v>468624</v>
      </c>
      <c r="O17" s="196">
        <v>7020</v>
      </c>
      <c r="P17" s="196">
        <f aca="true" t="shared" si="18" ref="P17:P22">O17+N17</f>
        <v>475644</v>
      </c>
      <c r="Q17" s="195">
        <f aca="true" t="shared" si="19" ref="Q17:Q22">(L17/P17-1)</f>
        <v>0.11545189259193855</v>
      </c>
    </row>
    <row r="18" spans="1:17" s="187" customFormat="1" ht="18" customHeight="1">
      <c r="A18" s="201" t="s">
        <v>332</v>
      </c>
      <c r="B18" s="200">
        <v>44952</v>
      </c>
      <c r="C18" s="196">
        <v>64</v>
      </c>
      <c r="D18" s="196">
        <f t="shared" si="12"/>
        <v>45016</v>
      </c>
      <c r="E18" s="199">
        <f t="shared" si="13"/>
        <v>0.02755495105837676</v>
      </c>
      <c r="F18" s="197">
        <v>51283</v>
      </c>
      <c r="G18" s="196">
        <v>208</v>
      </c>
      <c r="H18" s="196">
        <f t="shared" si="14"/>
        <v>51491</v>
      </c>
      <c r="I18" s="198">
        <f t="shared" si="15"/>
        <v>-0.1257501310908703</v>
      </c>
      <c r="J18" s="197">
        <v>525447</v>
      </c>
      <c r="K18" s="196">
        <v>2753</v>
      </c>
      <c r="L18" s="196">
        <f t="shared" si="16"/>
        <v>528200</v>
      </c>
      <c r="M18" s="198">
        <f t="shared" si="17"/>
        <v>0.03117439346416624</v>
      </c>
      <c r="N18" s="197">
        <v>498358</v>
      </c>
      <c r="O18" s="196">
        <v>3457</v>
      </c>
      <c r="P18" s="196">
        <f t="shared" si="18"/>
        <v>501815</v>
      </c>
      <c r="Q18" s="195">
        <f t="shared" si="19"/>
        <v>0.05257913773003997</v>
      </c>
    </row>
    <row r="19" spans="1:17" s="187" customFormat="1" ht="18" customHeight="1">
      <c r="A19" s="201" t="s">
        <v>333</v>
      </c>
      <c r="B19" s="200">
        <v>32192</v>
      </c>
      <c r="C19" s="196">
        <v>17</v>
      </c>
      <c r="D19" s="196">
        <f t="shared" si="12"/>
        <v>32209</v>
      </c>
      <c r="E19" s="199">
        <f t="shared" si="13"/>
        <v>0.01971559931222803</v>
      </c>
      <c r="F19" s="197">
        <v>20621</v>
      </c>
      <c r="G19" s="196">
        <v>14</v>
      </c>
      <c r="H19" s="196">
        <f t="shared" si="14"/>
        <v>20635</v>
      </c>
      <c r="I19" s="198">
        <f t="shared" si="15"/>
        <v>0.5608916888781197</v>
      </c>
      <c r="J19" s="197">
        <v>283820</v>
      </c>
      <c r="K19" s="196">
        <v>847</v>
      </c>
      <c r="L19" s="196">
        <f t="shared" si="16"/>
        <v>284667</v>
      </c>
      <c r="M19" s="198">
        <f t="shared" si="17"/>
        <v>0.016801062219355945</v>
      </c>
      <c r="N19" s="197">
        <v>193323</v>
      </c>
      <c r="O19" s="196">
        <v>1065</v>
      </c>
      <c r="P19" s="196">
        <f t="shared" si="18"/>
        <v>194388</v>
      </c>
      <c r="Q19" s="195">
        <f t="shared" si="19"/>
        <v>0.4644268164701524</v>
      </c>
    </row>
    <row r="20" spans="1:17" s="187" customFormat="1" ht="18" customHeight="1">
      <c r="A20" s="201" t="s">
        <v>334</v>
      </c>
      <c r="B20" s="200">
        <v>22850</v>
      </c>
      <c r="C20" s="196">
        <v>7118</v>
      </c>
      <c r="D20" s="196">
        <f t="shared" si="12"/>
        <v>29968</v>
      </c>
      <c r="E20" s="199">
        <f t="shared" si="13"/>
        <v>0.018343850482438126</v>
      </c>
      <c r="F20" s="197">
        <v>12841</v>
      </c>
      <c r="G20" s="196">
        <v>9108</v>
      </c>
      <c r="H20" s="196">
        <f t="shared" si="14"/>
        <v>21949</v>
      </c>
      <c r="I20" s="198">
        <f t="shared" si="15"/>
        <v>0.36534694063510864</v>
      </c>
      <c r="J20" s="197">
        <v>137824</v>
      </c>
      <c r="K20" s="196">
        <v>56868</v>
      </c>
      <c r="L20" s="196">
        <f t="shared" si="16"/>
        <v>194692</v>
      </c>
      <c r="M20" s="198">
        <f t="shared" si="17"/>
        <v>0.011490732700351105</v>
      </c>
      <c r="N20" s="197">
        <v>94480</v>
      </c>
      <c r="O20" s="196">
        <v>51090</v>
      </c>
      <c r="P20" s="196">
        <f t="shared" si="18"/>
        <v>145570</v>
      </c>
      <c r="Q20" s="195">
        <f t="shared" si="19"/>
        <v>0.33744590231503735</v>
      </c>
    </row>
    <row r="21" spans="1:17" s="187" customFormat="1" ht="18" customHeight="1">
      <c r="A21" s="201" t="s">
        <v>335</v>
      </c>
      <c r="B21" s="200">
        <v>29857</v>
      </c>
      <c r="C21" s="196">
        <v>0</v>
      </c>
      <c r="D21" s="196">
        <f t="shared" si="12"/>
        <v>29857</v>
      </c>
      <c r="E21" s="199">
        <f t="shared" si="13"/>
        <v>0.018275905761283875</v>
      </c>
      <c r="F21" s="197">
        <v>12153</v>
      </c>
      <c r="G21" s="196">
        <v>21</v>
      </c>
      <c r="H21" s="196">
        <f t="shared" si="14"/>
        <v>12174</v>
      </c>
      <c r="I21" s="198">
        <f t="shared" si="15"/>
        <v>1.452521767701659</v>
      </c>
      <c r="J21" s="197">
        <v>238181</v>
      </c>
      <c r="K21" s="196">
        <v>143</v>
      </c>
      <c r="L21" s="196">
        <f t="shared" si="16"/>
        <v>238324</v>
      </c>
      <c r="M21" s="198">
        <f t="shared" si="17"/>
        <v>0.014065895774240732</v>
      </c>
      <c r="N21" s="197">
        <v>119360</v>
      </c>
      <c r="O21" s="196">
        <v>747</v>
      </c>
      <c r="P21" s="196">
        <f t="shared" si="18"/>
        <v>120107</v>
      </c>
      <c r="Q21" s="195">
        <f t="shared" si="19"/>
        <v>0.984264031238812</v>
      </c>
    </row>
    <row r="22" spans="1:17" s="187" customFormat="1" ht="18" customHeight="1">
      <c r="A22" s="201" t="s">
        <v>336</v>
      </c>
      <c r="B22" s="200">
        <v>28051</v>
      </c>
      <c r="C22" s="196">
        <v>2</v>
      </c>
      <c r="D22" s="196">
        <f t="shared" si="12"/>
        <v>28053</v>
      </c>
      <c r="E22" s="199">
        <f t="shared" si="13"/>
        <v>0.017171651013876025</v>
      </c>
      <c r="F22" s="197">
        <v>31870</v>
      </c>
      <c r="G22" s="196">
        <v>16</v>
      </c>
      <c r="H22" s="196">
        <f t="shared" si="14"/>
        <v>31886</v>
      </c>
      <c r="I22" s="198">
        <f t="shared" si="15"/>
        <v>-0.12020949633067801</v>
      </c>
      <c r="J22" s="197">
        <v>342978</v>
      </c>
      <c r="K22" s="196">
        <v>1374</v>
      </c>
      <c r="L22" s="196">
        <f t="shared" si="16"/>
        <v>344352</v>
      </c>
      <c r="M22" s="198">
        <f t="shared" si="17"/>
        <v>0.02032367424871748</v>
      </c>
      <c r="N22" s="197">
        <v>368015</v>
      </c>
      <c r="O22" s="196">
        <v>930</v>
      </c>
      <c r="P22" s="196">
        <f t="shared" si="18"/>
        <v>368945</v>
      </c>
      <c r="Q22" s="195">
        <f t="shared" si="19"/>
        <v>-0.0666576318963531</v>
      </c>
    </row>
    <row r="23" spans="1:17" s="187" customFormat="1" ht="18" customHeight="1">
      <c r="A23" s="201" t="s">
        <v>337</v>
      </c>
      <c r="B23" s="200">
        <v>26461</v>
      </c>
      <c r="C23" s="196">
        <v>0</v>
      </c>
      <c r="D23" s="196">
        <f t="shared" si="0"/>
        <v>26461</v>
      </c>
      <c r="E23" s="199">
        <f t="shared" si="8"/>
        <v>0.01619716456272675</v>
      </c>
      <c r="F23" s="197">
        <v>7914</v>
      </c>
      <c r="G23" s="196">
        <v>1</v>
      </c>
      <c r="H23" s="196">
        <f t="shared" si="2"/>
        <v>7915</v>
      </c>
      <c r="I23" s="198">
        <f t="shared" si="9"/>
        <v>2.343145925457991</v>
      </c>
      <c r="J23" s="197">
        <v>119828</v>
      </c>
      <c r="K23" s="196">
        <v>664</v>
      </c>
      <c r="L23" s="196">
        <f t="shared" si="4"/>
        <v>120492</v>
      </c>
      <c r="M23" s="198">
        <f t="shared" si="10"/>
        <v>0.007111444561310713</v>
      </c>
      <c r="N23" s="197">
        <v>70393</v>
      </c>
      <c r="O23" s="196">
        <v>2232</v>
      </c>
      <c r="P23" s="196">
        <f t="shared" si="6"/>
        <v>72625</v>
      </c>
      <c r="Q23" s="195">
        <f t="shared" si="11"/>
        <v>0.6590981067125645</v>
      </c>
    </row>
    <row r="24" spans="1:17" s="187" customFormat="1" ht="18" customHeight="1">
      <c r="A24" s="201" t="s">
        <v>338</v>
      </c>
      <c r="B24" s="200">
        <v>24443</v>
      </c>
      <c r="C24" s="196">
        <v>1576</v>
      </c>
      <c r="D24" s="196">
        <f>C24+B24</f>
        <v>26019</v>
      </c>
      <c r="E24" s="199">
        <f t="shared" si="8"/>
        <v>0.015926609907319728</v>
      </c>
      <c r="F24" s="197">
        <v>24452</v>
      </c>
      <c r="G24" s="196">
        <v>1890</v>
      </c>
      <c r="H24" s="196">
        <f>G24+F24</f>
        <v>26342</v>
      </c>
      <c r="I24" s="198">
        <f t="shared" si="9"/>
        <v>-0.012261787259889134</v>
      </c>
      <c r="J24" s="197">
        <v>288223</v>
      </c>
      <c r="K24" s="196">
        <v>18234</v>
      </c>
      <c r="L24" s="196">
        <f>K24+J24</f>
        <v>306457</v>
      </c>
      <c r="M24" s="198">
        <f t="shared" si="10"/>
        <v>0.01808710923485042</v>
      </c>
      <c r="N24" s="197">
        <v>242095</v>
      </c>
      <c r="O24" s="196">
        <v>20636</v>
      </c>
      <c r="P24" s="196">
        <f>O24+N24</f>
        <v>262731</v>
      </c>
      <c r="Q24" s="195">
        <f t="shared" si="11"/>
        <v>0.16642878076816214</v>
      </c>
    </row>
    <row r="25" spans="1:17" s="187" customFormat="1" ht="18" customHeight="1">
      <c r="A25" s="201" t="s">
        <v>339</v>
      </c>
      <c r="B25" s="200">
        <v>24322</v>
      </c>
      <c r="C25" s="196">
        <v>1</v>
      </c>
      <c r="D25" s="196">
        <f>C25+B25</f>
        <v>24323</v>
      </c>
      <c r="E25" s="199">
        <f t="shared" si="8"/>
        <v>0.014888463537251153</v>
      </c>
      <c r="F25" s="197">
        <v>9931</v>
      </c>
      <c r="G25" s="196">
        <v>33</v>
      </c>
      <c r="H25" s="196">
        <f>G25+F25</f>
        <v>9964</v>
      </c>
      <c r="I25" s="198">
        <f t="shared" si="9"/>
        <v>1.4410879164993977</v>
      </c>
      <c r="J25" s="197">
        <v>233450</v>
      </c>
      <c r="K25" s="196">
        <v>1601</v>
      </c>
      <c r="L25" s="196">
        <f>K25+J25</f>
        <v>235051</v>
      </c>
      <c r="M25" s="198">
        <f t="shared" si="10"/>
        <v>0.013872723131665541</v>
      </c>
      <c r="N25" s="197">
        <v>118773</v>
      </c>
      <c r="O25" s="196">
        <v>507</v>
      </c>
      <c r="P25" s="196">
        <f>O25+N25</f>
        <v>119280</v>
      </c>
      <c r="Q25" s="195">
        <f t="shared" si="11"/>
        <v>0.9705818242790074</v>
      </c>
    </row>
    <row r="26" spans="1:17" s="187" customFormat="1" ht="18" customHeight="1">
      <c r="A26" s="201" t="s">
        <v>340</v>
      </c>
      <c r="B26" s="200">
        <v>20905</v>
      </c>
      <c r="C26" s="196">
        <v>20</v>
      </c>
      <c r="D26" s="196">
        <f>C26+B26</f>
        <v>20925</v>
      </c>
      <c r="E26" s="199">
        <f t="shared" si="8"/>
        <v>0.012808498109484043</v>
      </c>
      <c r="F26" s="197">
        <v>21408</v>
      </c>
      <c r="G26" s="196">
        <v>21</v>
      </c>
      <c r="H26" s="196">
        <f>G26+F26</f>
        <v>21429</v>
      </c>
      <c r="I26" s="198">
        <f t="shared" si="9"/>
        <v>-0.02351952960940784</v>
      </c>
      <c r="J26" s="197">
        <v>235412</v>
      </c>
      <c r="K26" s="196">
        <v>1683</v>
      </c>
      <c r="L26" s="196">
        <f>K26+J26</f>
        <v>237095</v>
      </c>
      <c r="M26" s="198">
        <f t="shared" si="10"/>
        <v>0.01399336012568439</v>
      </c>
      <c r="N26" s="197">
        <v>224126</v>
      </c>
      <c r="O26" s="196">
        <v>2075</v>
      </c>
      <c r="P26" s="196">
        <f>O26+N26</f>
        <v>226201</v>
      </c>
      <c r="Q26" s="195">
        <f t="shared" si="11"/>
        <v>0.04816070662817573</v>
      </c>
    </row>
    <row r="27" spans="1:17" s="187" customFormat="1" ht="18" customHeight="1">
      <c r="A27" s="201" t="s">
        <v>341</v>
      </c>
      <c r="B27" s="200">
        <v>19554</v>
      </c>
      <c r="C27" s="196">
        <v>651</v>
      </c>
      <c r="D27" s="196">
        <f t="shared" si="0"/>
        <v>20205</v>
      </c>
      <c r="E27" s="199">
        <f t="shared" si="8"/>
        <v>0.012367775593888892</v>
      </c>
      <c r="F27" s="197">
        <v>16163</v>
      </c>
      <c r="G27" s="196">
        <v>159</v>
      </c>
      <c r="H27" s="196">
        <f t="shared" si="2"/>
        <v>16322</v>
      </c>
      <c r="I27" s="198">
        <f t="shared" si="9"/>
        <v>0.23789976718539396</v>
      </c>
      <c r="J27" s="197">
        <v>177720</v>
      </c>
      <c r="K27" s="196">
        <v>4921</v>
      </c>
      <c r="L27" s="196">
        <f t="shared" si="4"/>
        <v>182641</v>
      </c>
      <c r="M27" s="198">
        <f t="shared" si="10"/>
        <v>0.010779482008119625</v>
      </c>
      <c r="N27" s="197">
        <v>159038</v>
      </c>
      <c r="O27" s="196">
        <v>3486</v>
      </c>
      <c r="P27" s="196">
        <f t="shared" si="6"/>
        <v>162524</v>
      </c>
      <c r="Q27" s="195">
        <f t="shared" si="11"/>
        <v>0.1237786419236544</v>
      </c>
    </row>
    <row r="28" spans="1:17" s="187" customFormat="1" ht="18" customHeight="1">
      <c r="A28" s="201" t="s">
        <v>342</v>
      </c>
      <c r="B28" s="200">
        <v>15951</v>
      </c>
      <c r="C28" s="196">
        <v>441</v>
      </c>
      <c r="D28" s="196">
        <f>C28+B28</f>
        <v>16392</v>
      </c>
      <c r="E28" s="199">
        <f t="shared" si="8"/>
        <v>0.010033782605049578</v>
      </c>
      <c r="F28" s="197">
        <v>17764</v>
      </c>
      <c r="G28" s="196">
        <v>379</v>
      </c>
      <c r="H28" s="196">
        <f>G28+F28</f>
        <v>18143</v>
      </c>
      <c r="I28" s="198">
        <f t="shared" si="9"/>
        <v>-0.09651105109408586</v>
      </c>
      <c r="J28" s="197">
        <v>207985</v>
      </c>
      <c r="K28" s="196">
        <v>4858</v>
      </c>
      <c r="L28" s="196">
        <f>K28+J28</f>
        <v>212843</v>
      </c>
      <c r="M28" s="198">
        <f t="shared" si="10"/>
        <v>0.012562005732854098</v>
      </c>
      <c r="N28" s="197">
        <v>195689</v>
      </c>
      <c r="O28" s="196">
        <v>7179</v>
      </c>
      <c r="P28" s="196">
        <f>O28+N28</f>
        <v>202868</v>
      </c>
      <c r="Q28" s="195">
        <f t="shared" si="11"/>
        <v>0.049169903582625185</v>
      </c>
    </row>
    <row r="29" spans="1:17" s="187" customFormat="1" ht="18" customHeight="1">
      <c r="A29" s="201" t="s">
        <v>343</v>
      </c>
      <c r="B29" s="200">
        <v>10779</v>
      </c>
      <c r="C29" s="196">
        <v>4912</v>
      </c>
      <c r="D29" s="196">
        <f>C29+B29</f>
        <v>15691</v>
      </c>
      <c r="E29" s="199">
        <f t="shared" si="8"/>
        <v>0.0096046902669493</v>
      </c>
      <c r="F29" s="197">
        <v>10743</v>
      </c>
      <c r="G29" s="196">
        <v>5456</v>
      </c>
      <c r="H29" s="196">
        <f>G29+F29</f>
        <v>16199</v>
      </c>
      <c r="I29" s="198">
        <f t="shared" si="9"/>
        <v>-0.03135996049138834</v>
      </c>
      <c r="J29" s="197">
        <v>107918</v>
      </c>
      <c r="K29" s="196">
        <v>55786</v>
      </c>
      <c r="L29" s="196">
        <f>K29+J29</f>
        <v>163704</v>
      </c>
      <c r="M29" s="198">
        <f t="shared" si="10"/>
        <v>0.00966181921177181</v>
      </c>
      <c r="N29" s="197">
        <v>99267</v>
      </c>
      <c r="O29" s="196">
        <v>51443</v>
      </c>
      <c r="P29" s="196">
        <f>O29+N29</f>
        <v>150710</v>
      </c>
      <c r="Q29" s="195">
        <f t="shared" si="11"/>
        <v>0.0862185654568377</v>
      </c>
    </row>
    <row r="30" spans="1:17" s="187" customFormat="1" ht="18" customHeight="1">
      <c r="A30" s="201" t="s">
        <v>344</v>
      </c>
      <c r="B30" s="200">
        <v>14958</v>
      </c>
      <c r="C30" s="196">
        <v>142</v>
      </c>
      <c r="D30" s="196">
        <f>C30+B30</f>
        <v>15100</v>
      </c>
      <c r="E30" s="199">
        <f t="shared" si="8"/>
        <v>0.009242930535398281</v>
      </c>
      <c r="F30" s="197">
        <v>15748</v>
      </c>
      <c r="G30" s="196">
        <v>12</v>
      </c>
      <c r="H30" s="196">
        <f>G30+F30</f>
        <v>15760</v>
      </c>
      <c r="I30" s="198">
        <f t="shared" si="9"/>
        <v>-0.04187817258883253</v>
      </c>
      <c r="J30" s="197">
        <v>173520</v>
      </c>
      <c r="K30" s="196">
        <v>532</v>
      </c>
      <c r="L30" s="196">
        <f>K30+J30</f>
        <v>174052</v>
      </c>
      <c r="M30" s="198">
        <f t="shared" si="10"/>
        <v>0.010272558749006176</v>
      </c>
      <c r="N30" s="197">
        <v>162506</v>
      </c>
      <c r="O30" s="196">
        <v>836</v>
      </c>
      <c r="P30" s="196">
        <f>O30+N30</f>
        <v>163342</v>
      </c>
      <c r="Q30" s="195">
        <f t="shared" si="11"/>
        <v>0.06556794945574307</v>
      </c>
    </row>
    <row r="31" spans="1:17" s="187" customFormat="1" ht="18" customHeight="1">
      <c r="A31" s="201" t="s">
        <v>345</v>
      </c>
      <c r="B31" s="200">
        <v>14055</v>
      </c>
      <c r="C31" s="196">
        <v>427</v>
      </c>
      <c r="D31" s="196">
        <f>C31+B31</f>
        <v>14482</v>
      </c>
      <c r="E31" s="199">
        <f t="shared" si="8"/>
        <v>0.008864643709512444</v>
      </c>
      <c r="F31" s="197">
        <v>16588</v>
      </c>
      <c r="G31" s="196">
        <v>268</v>
      </c>
      <c r="H31" s="196">
        <f>G31+F31</f>
        <v>16856</v>
      </c>
      <c r="I31" s="198">
        <f t="shared" si="9"/>
        <v>-0.14084005695301371</v>
      </c>
      <c r="J31" s="197">
        <v>173314</v>
      </c>
      <c r="K31" s="196">
        <v>3473</v>
      </c>
      <c r="L31" s="196">
        <f>K31+J31</f>
        <v>176787</v>
      </c>
      <c r="M31" s="198">
        <f t="shared" si="10"/>
        <v>0.010433978601570535</v>
      </c>
      <c r="N31" s="197">
        <v>168356</v>
      </c>
      <c r="O31" s="196">
        <v>8805</v>
      </c>
      <c r="P31" s="196">
        <f>O31+N31</f>
        <v>177161</v>
      </c>
      <c r="Q31" s="195">
        <f t="shared" si="11"/>
        <v>-0.00211107410773248</v>
      </c>
    </row>
    <row r="32" spans="1:17" s="187" customFormat="1" ht="18" customHeight="1">
      <c r="A32" s="201" t="s">
        <v>346</v>
      </c>
      <c r="B32" s="200">
        <v>13155</v>
      </c>
      <c r="C32" s="196">
        <v>419</v>
      </c>
      <c r="D32" s="196">
        <f>C32+B32</f>
        <v>13574</v>
      </c>
      <c r="E32" s="199">
        <f t="shared" si="8"/>
        <v>0.008308843648178561</v>
      </c>
      <c r="F32" s="197">
        <v>13629</v>
      </c>
      <c r="G32" s="196">
        <v>807</v>
      </c>
      <c r="H32" s="196">
        <f>G32+F32</f>
        <v>14436</v>
      </c>
      <c r="I32" s="198">
        <f t="shared" si="9"/>
        <v>-0.059711831532280435</v>
      </c>
      <c r="J32" s="197">
        <v>151635</v>
      </c>
      <c r="K32" s="196">
        <v>1901</v>
      </c>
      <c r="L32" s="196">
        <f>K32+J32</f>
        <v>153536</v>
      </c>
      <c r="M32" s="198">
        <f t="shared" si="10"/>
        <v>0.009061703284578242</v>
      </c>
      <c r="N32" s="197">
        <v>154531</v>
      </c>
      <c r="O32" s="196">
        <v>2153</v>
      </c>
      <c r="P32" s="196">
        <f>O32+N32</f>
        <v>156684</v>
      </c>
      <c r="Q32" s="195">
        <f t="shared" si="11"/>
        <v>-0.020091394143626706</v>
      </c>
    </row>
    <row r="33" spans="1:17" s="187" customFormat="1" ht="18" customHeight="1">
      <c r="A33" s="201" t="s">
        <v>347</v>
      </c>
      <c r="B33" s="200">
        <v>13531</v>
      </c>
      <c r="C33" s="196">
        <v>7</v>
      </c>
      <c r="D33" s="196">
        <f t="shared" si="0"/>
        <v>13538</v>
      </c>
      <c r="E33" s="199">
        <f t="shared" si="8"/>
        <v>0.008286807522398803</v>
      </c>
      <c r="F33" s="197">
        <v>21375</v>
      </c>
      <c r="G33" s="196">
        <v>855</v>
      </c>
      <c r="H33" s="196">
        <f t="shared" si="2"/>
        <v>22230</v>
      </c>
      <c r="I33" s="198">
        <f t="shared" si="9"/>
        <v>-0.3910031488978858</v>
      </c>
      <c r="J33" s="197">
        <v>192783</v>
      </c>
      <c r="K33" s="196">
        <v>578</v>
      </c>
      <c r="L33" s="196">
        <f t="shared" si="4"/>
        <v>193361</v>
      </c>
      <c r="M33" s="198">
        <f t="shared" si="10"/>
        <v>0.011412177006104975</v>
      </c>
      <c r="N33" s="197">
        <v>184276</v>
      </c>
      <c r="O33" s="196">
        <v>4451</v>
      </c>
      <c r="P33" s="196">
        <f t="shared" si="6"/>
        <v>188727</v>
      </c>
      <c r="Q33" s="195">
        <f t="shared" si="11"/>
        <v>0.024553985386298827</v>
      </c>
    </row>
    <row r="34" spans="1:17" s="187" customFormat="1" ht="18" customHeight="1">
      <c r="A34" s="201" t="s">
        <v>348</v>
      </c>
      <c r="B34" s="200">
        <v>12380</v>
      </c>
      <c r="C34" s="196">
        <v>0</v>
      </c>
      <c r="D34" s="196">
        <f t="shared" si="0"/>
        <v>12380</v>
      </c>
      <c r="E34" s="199">
        <f t="shared" si="8"/>
        <v>0.007577978809816604</v>
      </c>
      <c r="F34" s="197">
        <v>8257</v>
      </c>
      <c r="G34" s="196">
        <v>1</v>
      </c>
      <c r="H34" s="196">
        <f t="shared" si="2"/>
        <v>8258</v>
      </c>
      <c r="I34" s="198">
        <f t="shared" si="9"/>
        <v>0.49915233712763385</v>
      </c>
      <c r="J34" s="197">
        <v>122181</v>
      </c>
      <c r="K34" s="196">
        <v>100</v>
      </c>
      <c r="L34" s="196">
        <f t="shared" si="4"/>
        <v>122281</v>
      </c>
      <c r="M34" s="198">
        <f t="shared" si="10"/>
        <v>0.0072170314411050965</v>
      </c>
      <c r="N34" s="197">
        <v>82534</v>
      </c>
      <c r="O34" s="196">
        <v>343</v>
      </c>
      <c r="P34" s="196">
        <f t="shared" si="6"/>
        <v>82877</v>
      </c>
      <c r="Q34" s="195">
        <f t="shared" si="11"/>
        <v>0.47545157281272243</v>
      </c>
    </row>
    <row r="35" spans="1:17" s="187" customFormat="1" ht="18" customHeight="1">
      <c r="A35" s="201" t="s">
        <v>349</v>
      </c>
      <c r="B35" s="200">
        <v>12154</v>
      </c>
      <c r="C35" s="196">
        <v>17</v>
      </c>
      <c r="D35" s="196">
        <f t="shared" si="0"/>
        <v>12171</v>
      </c>
      <c r="E35" s="199">
        <f t="shared" si="8"/>
        <v>0.007450046857373012</v>
      </c>
      <c r="F35" s="197">
        <v>12452</v>
      </c>
      <c r="G35" s="196">
        <v>94</v>
      </c>
      <c r="H35" s="196">
        <f t="shared" si="2"/>
        <v>12546</v>
      </c>
      <c r="I35" s="198">
        <f t="shared" si="9"/>
        <v>-0.02989000478240078</v>
      </c>
      <c r="J35" s="197">
        <v>145626</v>
      </c>
      <c r="K35" s="196">
        <v>362</v>
      </c>
      <c r="L35" s="196">
        <f t="shared" si="4"/>
        <v>145988</v>
      </c>
      <c r="M35" s="198">
        <f t="shared" si="10"/>
        <v>0.008616219903534079</v>
      </c>
      <c r="N35" s="197">
        <v>160418</v>
      </c>
      <c r="O35" s="196">
        <v>928</v>
      </c>
      <c r="P35" s="196">
        <f t="shared" si="6"/>
        <v>161346</v>
      </c>
      <c r="Q35" s="195">
        <f t="shared" si="11"/>
        <v>-0.0951867415368215</v>
      </c>
    </row>
    <row r="36" spans="1:17" s="187" customFormat="1" ht="18" customHeight="1">
      <c r="A36" s="201" t="s">
        <v>350</v>
      </c>
      <c r="B36" s="200">
        <v>10973</v>
      </c>
      <c r="C36" s="196">
        <v>8</v>
      </c>
      <c r="D36" s="196">
        <f t="shared" si="0"/>
        <v>10981</v>
      </c>
      <c r="E36" s="199">
        <f t="shared" si="8"/>
        <v>0.006721630477431029</v>
      </c>
      <c r="F36" s="197">
        <v>10932</v>
      </c>
      <c r="G36" s="196">
        <v>4</v>
      </c>
      <c r="H36" s="196">
        <f t="shared" si="2"/>
        <v>10936</v>
      </c>
      <c r="I36" s="198">
        <f t="shared" si="9"/>
        <v>0.004114850036576412</v>
      </c>
      <c r="J36" s="197">
        <v>121087</v>
      </c>
      <c r="K36" s="196">
        <v>258</v>
      </c>
      <c r="L36" s="196">
        <f t="shared" si="4"/>
        <v>121345</v>
      </c>
      <c r="M36" s="198">
        <f t="shared" si="10"/>
        <v>0.007161788668892942</v>
      </c>
      <c r="N36" s="197">
        <v>114937</v>
      </c>
      <c r="O36" s="196">
        <v>269</v>
      </c>
      <c r="P36" s="196">
        <f t="shared" si="6"/>
        <v>115206</v>
      </c>
      <c r="Q36" s="195">
        <f t="shared" si="11"/>
        <v>0.053287155182889734</v>
      </c>
    </row>
    <row r="37" spans="1:17" s="187" customFormat="1" ht="18" customHeight="1">
      <c r="A37" s="201" t="s">
        <v>351</v>
      </c>
      <c r="B37" s="200">
        <v>9763</v>
      </c>
      <c r="C37" s="196">
        <v>0</v>
      </c>
      <c r="D37" s="196">
        <f t="shared" si="0"/>
        <v>9763</v>
      </c>
      <c r="E37" s="199">
        <f t="shared" si="1"/>
        <v>0.005976074888549233</v>
      </c>
      <c r="F37" s="197">
        <v>2685</v>
      </c>
      <c r="G37" s="196">
        <v>79</v>
      </c>
      <c r="H37" s="196">
        <f t="shared" si="2"/>
        <v>2764</v>
      </c>
      <c r="I37" s="198">
        <f t="shared" si="3"/>
        <v>2.5321997105643996</v>
      </c>
      <c r="J37" s="197">
        <v>76494</v>
      </c>
      <c r="K37" s="196">
        <v>288</v>
      </c>
      <c r="L37" s="196">
        <f t="shared" si="4"/>
        <v>76782</v>
      </c>
      <c r="M37" s="198">
        <f t="shared" si="5"/>
        <v>0.004531677923070072</v>
      </c>
      <c r="N37" s="197">
        <v>48593</v>
      </c>
      <c r="O37" s="196">
        <v>246</v>
      </c>
      <c r="P37" s="196">
        <f t="shared" si="6"/>
        <v>48839</v>
      </c>
      <c r="Q37" s="195">
        <f t="shared" si="7"/>
        <v>0.5721452118184238</v>
      </c>
    </row>
    <row r="38" spans="1:17" s="187" customFormat="1" ht="18" customHeight="1">
      <c r="A38" s="201" t="s">
        <v>352</v>
      </c>
      <c r="B38" s="200">
        <v>8604</v>
      </c>
      <c r="C38" s="196">
        <v>0</v>
      </c>
      <c r="D38" s="196">
        <f t="shared" si="0"/>
        <v>8604</v>
      </c>
      <c r="E38" s="199">
        <f t="shared" si="1"/>
        <v>0.0052666340613620405</v>
      </c>
      <c r="F38" s="197">
        <v>4399</v>
      </c>
      <c r="G38" s="196">
        <v>31</v>
      </c>
      <c r="H38" s="196">
        <f t="shared" si="2"/>
        <v>4430</v>
      </c>
      <c r="I38" s="198">
        <f t="shared" si="3"/>
        <v>0.9422121896162527</v>
      </c>
      <c r="J38" s="197">
        <v>71265</v>
      </c>
      <c r="K38" s="196">
        <v>194</v>
      </c>
      <c r="L38" s="196">
        <f t="shared" si="4"/>
        <v>71459</v>
      </c>
      <c r="M38" s="198">
        <f t="shared" si="5"/>
        <v>0.004217514166141339</v>
      </c>
      <c r="N38" s="197">
        <v>54362</v>
      </c>
      <c r="O38" s="196">
        <v>657</v>
      </c>
      <c r="P38" s="196">
        <f t="shared" si="6"/>
        <v>55019</v>
      </c>
      <c r="Q38" s="195">
        <f t="shared" si="7"/>
        <v>0.29880586706410517</v>
      </c>
    </row>
    <row r="39" spans="1:17" s="187" customFormat="1" ht="18" customHeight="1">
      <c r="A39" s="201" t="s">
        <v>353</v>
      </c>
      <c r="B39" s="200">
        <v>8434</v>
      </c>
      <c r="C39" s="196">
        <v>18</v>
      </c>
      <c r="D39" s="196">
        <f t="shared" si="0"/>
        <v>8452</v>
      </c>
      <c r="E39" s="199">
        <f t="shared" si="1"/>
        <v>0.005173592641403065</v>
      </c>
      <c r="F39" s="197">
        <v>9413</v>
      </c>
      <c r="G39" s="196">
        <v>13</v>
      </c>
      <c r="H39" s="196">
        <f t="shared" si="2"/>
        <v>9426</v>
      </c>
      <c r="I39" s="198">
        <f t="shared" si="3"/>
        <v>-0.10333121154254188</v>
      </c>
      <c r="J39" s="197">
        <v>98405</v>
      </c>
      <c r="K39" s="196">
        <v>59</v>
      </c>
      <c r="L39" s="196">
        <f t="shared" si="4"/>
        <v>98464</v>
      </c>
      <c r="M39" s="198">
        <f t="shared" si="5"/>
        <v>0.005811350772540069</v>
      </c>
      <c r="N39" s="197">
        <v>101446</v>
      </c>
      <c r="O39" s="196">
        <v>182</v>
      </c>
      <c r="P39" s="196">
        <f t="shared" si="6"/>
        <v>101628</v>
      </c>
      <c r="Q39" s="195">
        <f t="shared" si="7"/>
        <v>-0.031133152280867438</v>
      </c>
    </row>
    <row r="40" spans="1:17" s="187" customFormat="1" ht="18" customHeight="1">
      <c r="A40" s="201" t="s">
        <v>354</v>
      </c>
      <c r="B40" s="200">
        <v>8301</v>
      </c>
      <c r="C40" s="196">
        <v>100</v>
      </c>
      <c r="D40" s="196">
        <f t="shared" si="0"/>
        <v>8401</v>
      </c>
      <c r="E40" s="199">
        <f t="shared" si="1"/>
        <v>0.005142374796548408</v>
      </c>
      <c r="F40" s="197">
        <v>9670</v>
      </c>
      <c r="G40" s="196">
        <v>224</v>
      </c>
      <c r="H40" s="196">
        <f t="shared" si="2"/>
        <v>9894</v>
      </c>
      <c r="I40" s="198">
        <f t="shared" si="3"/>
        <v>-0.15089953507176068</v>
      </c>
      <c r="J40" s="197">
        <v>96495</v>
      </c>
      <c r="K40" s="196">
        <v>1646</v>
      </c>
      <c r="L40" s="196">
        <f t="shared" si="4"/>
        <v>98141</v>
      </c>
      <c r="M40" s="198">
        <f t="shared" si="5"/>
        <v>0.0057922872945224135</v>
      </c>
      <c r="N40" s="197">
        <v>110056</v>
      </c>
      <c r="O40" s="196">
        <v>2479</v>
      </c>
      <c r="P40" s="196">
        <f t="shared" si="6"/>
        <v>112535</v>
      </c>
      <c r="Q40" s="195">
        <f t="shared" si="7"/>
        <v>-0.12790687341715912</v>
      </c>
    </row>
    <row r="41" spans="1:17" s="187" customFormat="1" ht="18" customHeight="1">
      <c r="A41" s="201" t="s">
        <v>355</v>
      </c>
      <c r="B41" s="200">
        <v>6822</v>
      </c>
      <c r="C41" s="196">
        <v>93</v>
      </c>
      <c r="D41" s="196">
        <f t="shared" si="0"/>
        <v>6915</v>
      </c>
      <c r="E41" s="199">
        <f t="shared" si="1"/>
        <v>0.004232772493528419</v>
      </c>
      <c r="F41" s="197">
        <v>7333</v>
      </c>
      <c r="G41" s="196">
        <v>38</v>
      </c>
      <c r="H41" s="196">
        <f t="shared" si="2"/>
        <v>7371</v>
      </c>
      <c r="I41" s="198">
        <f t="shared" si="3"/>
        <v>-0.0618640618640619</v>
      </c>
      <c r="J41" s="197">
        <v>94945</v>
      </c>
      <c r="K41" s="196">
        <v>634</v>
      </c>
      <c r="L41" s="196">
        <f t="shared" si="4"/>
        <v>95579</v>
      </c>
      <c r="M41" s="198">
        <f t="shared" si="5"/>
        <v>0.005641077911608378</v>
      </c>
      <c r="N41" s="197">
        <v>99165</v>
      </c>
      <c r="O41" s="196">
        <v>965</v>
      </c>
      <c r="P41" s="196">
        <f t="shared" si="6"/>
        <v>100130</v>
      </c>
      <c r="Q41" s="195">
        <f t="shared" si="7"/>
        <v>-0.04545091381204436</v>
      </c>
    </row>
    <row r="42" spans="1:17" s="187" customFormat="1" ht="18" customHeight="1">
      <c r="A42" s="201" t="s">
        <v>356</v>
      </c>
      <c r="B42" s="200">
        <v>6723</v>
      </c>
      <c r="C42" s="196">
        <v>69</v>
      </c>
      <c r="D42" s="196">
        <f t="shared" si="0"/>
        <v>6792</v>
      </c>
      <c r="E42" s="199">
        <f t="shared" si="1"/>
        <v>0.0041574823971142465</v>
      </c>
      <c r="F42" s="197">
        <v>5650</v>
      </c>
      <c r="G42" s="196">
        <v>92</v>
      </c>
      <c r="H42" s="196">
        <f t="shared" si="2"/>
        <v>5742</v>
      </c>
      <c r="I42" s="198">
        <f t="shared" si="3"/>
        <v>0.18286311389759669</v>
      </c>
      <c r="J42" s="197">
        <v>64678</v>
      </c>
      <c r="K42" s="196">
        <v>315</v>
      </c>
      <c r="L42" s="196">
        <f t="shared" si="4"/>
        <v>64993</v>
      </c>
      <c r="M42" s="198">
        <f t="shared" si="5"/>
        <v>0.0038358904854535335</v>
      </c>
      <c r="N42" s="197">
        <v>59173</v>
      </c>
      <c r="O42" s="196">
        <v>970</v>
      </c>
      <c r="P42" s="196">
        <f t="shared" si="6"/>
        <v>60143</v>
      </c>
      <c r="Q42" s="195">
        <f t="shared" si="7"/>
        <v>0.0806411386196233</v>
      </c>
    </row>
    <row r="43" spans="1:17" s="187" customFormat="1" ht="18" customHeight="1">
      <c r="A43" s="201" t="s">
        <v>357</v>
      </c>
      <c r="B43" s="200">
        <v>6349</v>
      </c>
      <c r="C43" s="196">
        <v>230</v>
      </c>
      <c r="D43" s="196">
        <f t="shared" si="0"/>
        <v>6579</v>
      </c>
      <c r="E43" s="199">
        <f t="shared" si="1"/>
        <v>0.004027101986250682</v>
      </c>
      <c r="F43" s="197">
        <v>6595</v>
      </c>
      <c r="G43" s="196">
        <v>100</v>
      </c>
      <c r="H43" s="196">
        <f t="shared" si="2"/>
        <v>6695</v>
      </c>
      <c r="I43" s="198">
        <f t="shared" si="3"/>
        <v>-0.017326362957430952</v>
      </c>
      <c r="J43" s="197">
        <v>74993</v>
      </c>
      <c r="K43" s="196">
        <v>1589</v>
      </c>
      <c r="L43" s="196">
        <f t="shared" si="4"/>
        <v>76582</v>
      </c>
      <c r="M43" s="198">
        <f t="shared" si="5"/>
        <v>0.0045198739119136295</v>
      </c>
      <c r="N43" s="197">
        <v>69614</v>
      </c>
      <c r="O43" s="196">
        <v>2464</v>
      </c>
      <c r="P43" s="196">
        <f t="shared" si="6"/>
        <v>72078</v>
      </c>
      <c r="Q43" s="195">
        <f t="shared" si="7"/>
        <v>0.062487860373484194</v>
      </c>
    </row>
    <row r="44" spans="1:17" s="187" customFormat="1" ht="18" customHeight="1">
      <c r="A44" s="201" t="s">
        <v>358</v>
      </c>
      <c r="B44" s="200">
        <v>6290</v>
      </c>
      <c r="C44" s="196">
        <v>69</v>
      </c>
      <c r="D44" s="196">
        <f t="shared" si="0"/>
        <v>6359</v>
      </c>
      <c r="E44" s="199">
        <f t="shared" si="1"/>
        <v>0.003892436773152164</v>
      </c>
      <c r="F44" s="197">
        <v>5162</v>
      </c>
      <c r="G44" s="196">
        <v>21</v>
      </c>
      <c r="H44" s="196">
        <f t="shared" si="2"/>
        <v>5183</v>
      </c>
      <c r="I44" s="198">
        <f t="shared" si="3"/>
        <v>0.2268956202971253</v>
      </c>
      <c r="J44" s="197">
        <v>68190</v>
      </c>
      <c r="K44" s="196">
        <v>181</v>
      </c>
      <c r="L44" s="196">
        <f t="shared" si="4"/>
        <v>68371</v>
      </c>
      <c r="M44" s="198">
        <f t="shared" si="5"/>
        <v>0.0040352602338858574</v>
      </c>
      <c r="N44" s="197">
        <v>46715</v>
      </c>
      <c r="O44" s="196">
        <v>301</v>
      </c>
      <c r="P44" s="196">
        <f t="shared" si="6"/>
        <v>47016</v>
      </c>
      <c r="Q44" s="195">
        <f t="shared" si="7"/>
        <v>0.45420707844138164</v>
      </c>
    </row>
    <row r="45" spans="1:17" s="187" customFormat="1" ht="18" customHeight="1">
      <c r="A45" s="201" t="s">
        <v>359</v>
      </c>
      <c r="B45" s="200">
        <v>6171</v>
      </c>
      <c r="C45" s="196">
        <v>0</v>
      </c>
      <c r="D45" s="196">
        <f t="shared" si="0"/>
        <v>6171</v>
      </c>
      <c r="E45" s="199">
        <f t="shared" si="1"/>
        <v>0.00377735922741343</v>
      </c>
      <c r="F45" s="197">
        <v>5024</v>
      </c>
      <c r="G45" s="196">
        <v>46</v>
      </c>
      <c r="H45" s="196">
        <f t="shared" si="2"/>
        <v>5070</v>
      </c>
      <c r="I45" s="198">
        <f t="shared" si="3"/>
        <v>0.21715976331360953</v>
      </c>
      <c r="J45" s="197">
        <v>59458</v>
      </c>
      <c r="K45" s="196">
        <v>91</v>
      </c>
      <c r="L45" s="196">
        <f t="shared" si="4"/>
        <v>59549</v>
      </c>
      <c r="M45" s="198">
        <f t="shared" si="5"/>
        <v>0.003514585301775152</v>
      </c>
      <c r="N45" s="197">
        <v>58004</v>
      </c>
      <c r="O45" s="196">
        <v>230</v>
      </c>
      <c r="P45" s="196">
        <f t="shared" si="6"/>
        <v>58234</v>
      </c>
      <c r="Q45" s="195">
        <f t="shared" si="7"/>
        <v>0.02258130988769458</v>
      </c>
    </row>
    <row r="46" spans="1:17" s="187" customFormat="1" ht="18" customHeight="1">
      <c r="A46" s="201" t="s">
        <v>360</v>
      </c>
      <c r="B46" s="200">
        <v>5953</v>
      </c>
      <c r="C46" s="196">
        <v>9</v>
      </c>
      <c r="D46" s="196">
        <f t="shared" si="0"/>
        <v>5962</v>
      </c>
      <c r="E46" s="199">
        <f t="shared" si="1"/>
        <v>0.003649427274969838</v>
      </c>
      <c r="F46" s="197">
        <v>5200</v>
      </c>
      <c r="G46" s="196">
        <v>33</v>
      </c>
      <c r="H46" s="196">
        <f t="shared" si="2"/>
        <v>5233</v>
      </c>
      <c r="I46" s="198">
        <f t="shared" si="3"/>
        <v>0.13930823619338817</v>
      </c>
      <c r="J46" s="197">
        <v>55513</v>
      </c>
      <c r="K46" s="196">
        <v>213</v>
      </c>
      <c r="L46" s="196">
        <f t="shared" si="4"/>
        <v>55726</v>
      </c>
      <c r="M46" s="198">
        <f t="shared" si="5"/>
        <v>0.0032889516285197424</v>
      </c>
      <c r="N46" s="197">
        <v>47220</v>
      </c>
      <c r="O46" s="196">
        <v>265</v>
      </c>
      <c r="P46" s="196">
        <f t="shared" si="6"/>
        <v>47485</v>
      </c>
      <c r="Q46" s="195">
        <f t="shared" si="7"/>
        <v>0.17354954196061922</v>
      </c>
    </row>
    <row r="47" spans="1:17" s="187" customFormat="1" ht="18" customHeight="1">
      <c r="A47" s="466" t="s">
        <v>361</v>
      </c>
      <c r="B47" s="467">
        <v>5793</v>
      </c>
      <c r="C47" s="468">
        <v>4</v>
      </c>
      <c r="D47" s="468">
        <f t="shared" si="0"/>
        <v>5797</v>
      </c>
      <c r="E47" s="469">
        <f t="shared" si="1"/>
        <v>0.0035484283651459497</v>
      </c>
      <c r="F47" s="470">
        <v>6113</v>
      </c>
      <c r="G47" s="468">
        <v>69</v>
      </c>
      <c r="H47" s="468">
        <f t="shared" si="2"/>
        <v>6182</v>
      </c>
      <c r="I47" s="471">
        <f t="shared" si="3"/>
        <v>-0.06227758007117434</v>
      </c>
      <c r="J47" s="470">
        <v>69366</v>
      </c>
      <c r="K47" s="468">
        <v>675</v>
      </c>
      <c r="L47" s="468">
        <f t="shared" si="4"/>
        <v>70041</v>
      </c>
      <c r="M47" s="471">
        <f t="shared" si="5"/>
        <v>0.004133823727042157</v>
      </c>
      <c r="N47" s="470">
        <v>65014</v>
      </c>
      <c r="O47" s="468">
        <v>2373</v>
      </c>
      <c r="P47" s="468">
        <f t="shared" si="6"/>
        <v>67387</v>
      </c>
      <c r="Q47" s="472">
        <f t="shared" si="7"/>
        <v>0.039384451006870824</v>
      </c>
    </row>
    <row r="48" spans="1:17" s="187" customFormat="1" ht="18" customHeight="1">
      <c r="A48" s="201" t="s">
        <v>362</v>
      </c>
      <c r="B48" s="200">
        <v>5631</v>
      </c>
      <c r="C48" s="196">
        <v>21</v>
      </c>
      <c r="D48" s="196">
        <f t="shared" si="0"/>
        <v>5652</v>
      </c>
      <c r="E48" s="199">
        <f t="shared" si="1"/>
        <v>0.003459671747421926</v>
      </c>
      <c r="F48" s="197">
        <v>4595</v>
      </c>
      <c r="G48" s="196">
        <v>21</v>
      </c>
      <c r="H48" s="196">
        <f t="shared" si="2"/>
        <v>4616</v>
      </c>
      <c r="I48" s="198">
        <f t="shared" si="3"/>
        <v>0.2244367417677644</v>
      </c>
      <c r="J48" s="197">
        <v>61746</v>
      </c>
      <c r="K48" s="196">
        <v>84</v>
      </c>
      <c r="L48" s="196">
        <f t="shared" si="4"/>
        <v>61830</v>
      </c>
      <c r="M48" s="198">
        <f t="shared" si="5"/>
        <v>0.003649210049014386</v>
      </c>
      <c r="N48" s="197">
        <v>62710</v>
      </c>
      <c r="O48" s="196">
        <v>215</v>
      </c>
      <c r="P48" s="196">
        <f t="shared" si="6"/>
        <v>62925</v>
      </c>
      <c r="Q48" s="195">
        <f t="shared" si="7"/>
        <v>-0.01740166865315851</v>
      </c>
    </row>
    <row r="49" spans="1:17" s="187" customFormat="1" ht="18" customHeight="1">
      <c r="A49" s="201" t="s">
        <v>363</v>
      </c>
      <c r="B49" s="200">
        <v>5571</v>
      </c>
      <c r="C49" s="196">
        <v>77</v>
      </c>
      <c r="D49" s="196">
        <f t="shared" si="0"/>
        <v>5648</v>
      </c>
      <c r="E49" s="199">
        <f t="shared" si="1"/>
        <v>0.003457223289001953</v>
      </c>
      <c r="F49" s="197">
        <v>6856</v>
      </c>
      <c r="G49" s="196">
        <v>52</v>
      </c>
      <c r="H49" s="196">
        <f t="shared" si="2"/>
        <v>6908</v>
      </c>
      <c r="I49" s="198">
        <f t="shared" si="3"/>
        <v>-0.18239722061378116</v>
      </c>
      <c r="J49" s="197">
        <v>67998</v>
      </c>
      <c r="K49" s="196">
        <v>562</v>
      </c>
      <c r="L49" s="196">
        <f t="shared" si="4"/>
        <v>68560</v>
      </c>
      <c r="M49" s="198">
        <f t="shared" si="5"/>
        <v>0.004046415024428696</v>
      </c>
      <c r="N49" s="197">
        <v>68767</v>
      </c>
      <c r="O49" s="196">
        <v>836</v>
      </c>
      <c r="P49" s="196">
        <f t="shared" si="6"/>
        <v>69603</v>
      </c>
      <c r="Q49" s="195">
        <f t="shared" si="7"/>
        <v>-0.014984986279327095</v>
      </c>
    </row>
    <row r="50" spans="1:17" s="187" customFormat="1" ht="18" customHeight="1">
      <c r="A50" s="201" t="s">
        <v>364</v>
      </c>
      <c r="B50" s="200">
        <v>1767</v>
      </c>
      <c r="C50" s="196">
        <v>3801</v>
      </c>
      <c r="D50" s="196">
        <f t="shared" si="0"/>
        <v>5568</v>
      </c>
      <c r="E50" s="199">
        <f t="shared" si="1"/>
        <v>0.0034082541206024923</v>
      </c>
      <c r="F50" s="197">
        <v>1257</v>
      </c>
      <c r="G50" s="196">
        <v>1906</v>
      </c>
      <c r="H50" s="196">
        <f t="shared" si="2"/>
        <v>3163</v>
      </c>
      <c r="I50" s="198">
        <f t="shared" si="3"/>
        <v>0.7603540942143534</v>
      </c>
      <c r="J50" s="197">
        <v>19705</v>
      </c>
      <c r="K50" s="196">
        <v>36198</v>
      </c>
      <c r="L50" s="196">
        <f t="shared" si="4"/>
        <v>55903</v>
      </c>
      <c r="M50" s="198">
        <f t="shared" si="5"/>
        <v>0.003299398178393194</v>
      </c>
      <c r="N50" s="197">
        <v>14412</v>
      </c>
      <c r="O50" s="196">
        <v>23824</v>
      </c>
      <c r="P50" s="196">
        <f t="shared" si="6"/>
        <v>38236</v>
      </c>
      <c r="Q50" s="195">
        <f t="shared" si="7"/>
        <v>0.4620514698190188</v>
      </c>
    </row>
    <row r="51" spans="1:17" s="187" customFormat="1" ht="18" customHeight="1">
      <c r="A51" s="201" t="s">
        <v>365</v>
      </c>
      <c r="B51" s="200">
        <v>4834</v>
      </c>
      <c r="C51" s="196">
        <v>44</v>
      </c>
      <c r="D51" s="196">
        <f t="shared" si="0"/>
        <v>4878</v>
      </c>
      <c r="E51" s="199">
        <f t="shared" si="1"/>
        <v>0.0029858950431571403</v>
      </c>
      <c r="F51" s="197">
        <v>4293</v>
      </c>
      <c r="G51" s="196">
        <v>160</v>
      </c>
      <c r="H51" s="196">
        <f t="shared" si="2"/>
        <v>4453</v>
      </c>
      <c r="I51" s="198">
        <f t="shared" si="3"/>
        <v>0.0954412755445766</v>
      </c>
      <c r="J51" s="197">
        <v>58292</v>
      </c>
      <c r="K51" s="196">
        <v>1289</v>
      </c>
      <c r="L51" s="196">
        <f t="shared" si="4"/>
        <v>59581</v>
      </c>
      <c r="M51" s="198">
        <f t="shared" si="5"/>
        <v>0.003516473943560183</v>
      </c>
      <c r="N51" s="197">
        <v>50611</v>
      </c>
      <c r="O51" s="196">
        <v>2208</v>
      </c>
      <c r="P51" s="196">
        <f t="shared" si="6"/>
        <v>52819</v>
      </c>
      <c r="Q51" s="195">
        <f t="shared" si="7"/>
        <v>0.12802211325469992</v>
      </c>
    </row>
    <row r="52" spans="1:17" s="187" customFormat="1" ht="18" customHeight="1">
      <c r="A52" s="466" t="s">
        <v>366</v>
      </c>
      <c r="B52" s="467">
        <v>1951</v>
      </c>
      <c r="C52" s="468">
        <v>2781</v>
      </c>
      <c r="D52" s="468">
        <f t="shared" si="0"/>
        <v>4732</v>
      </c>
      <c r="E52" s="469">
        <f t="shared" si="1"/>
        <v>0.0028965263108281236</v>
      </c>
      <c r="F52" s="470">
        <v>1969</v>
      </c>
      <c r="G52" s="468">
        <v>3830</v>
      </c>
      <c r="H52" s="468">
        <f t="shared" si="2"/>
        <v>5799</v>
      </c>
      <c r="I52" s="471">
        <f t="shared" si="3"/>
        <v>-0.18399724090360403</v>
      </c>
      <c r="J52" s="470">
        <v>19417</v>
      </c>
      <c r="K52" s="468">
        <v>38718</v>
      </c>
      <c r="L52" s="468">
        <f t="shared" si="4"/>
        <v>58135</v>
      </c>
      <c r="M52" s="471">
        <f t="shared" si="5"/>
        <v>0.003431130942899099</v>
      </c>
      <c r="N52" s="470">
        <v>19736</v>
      </c>
      <c r="O52" s="468">
        <v>39868</v>
      </c>
      <c r="P52" s="468">
        <f t="shared" si="6"/>
        <v>59604</v>
      </c>
      <c r="Q52" s="472">
        <f t="shared" si="7"/>
        <v>-0.02464599691295888</v>
      </c>
    </row>
    <row r="53" spans="1:17" s="187" customFormat="1" ht="18" customHeight="1">
      <c r="A53" s="201" t="s">
        <v>367</v>
      </c>
      <c r="B53" s="200">
        <v>2690</v>
      </c>
      <c r="C53" s="196">
        <v>395</v>
      </c>
      <c r="D53" s="196">
        <f t="shared" si="0"/>
        <v>3085</v>
      </c>
      <c r="E53" s="199">
        <f t="shared" si="1"/>
        <v>0.0018883735564042185</v>
      </c>
      <c r="F53" s="197">
        <v>2176</v>
      </c>
      <c r="G53" s="196">
        <v>689</v>
      </c>
      <c r="H53" s="196">
        <f t="shared" si="2"/>
        <v>2865</v>
      </c>
      <c r="I53" s="198">
        <f t="shared" si="3"/>
        <v>0.07678883071553222</v>
      </c>
      <c r="J53" s="197">
        <v>32200</v>
      </c>
      <c r="K53" s="196">
        <v>7173</v>
      </c>
      <c r="L53" s="196">
        <f t="shared" si="4"/>
        <v>39373</v>
      </c>
      <c r="M53" s="198">
        <f t="shared" si="5"/>
        <v>0.0023237966563131717</v>
      </c>
      <c r="N53" s="197">
        <v>29663</v>
      </c>
      <c r="O53" s="196">
        <v>7334</v>
      </c>
      <c r="P53" s="196">
        <f t="shared" si="6"/>
        <v>36997</v>
      </c>
      <c r="Q53" s="195">
        <f t="shared" si="7"/>
        <v>0.06422142335865066</v>
      </c>
    </row>
    <row r="54" spans="1:17" s="187" customFormat="1" ht="18" customHeight="1">
      <c r="A54" s="201" t="s">
        <v>368</v>
      </c>
      <c r="B54" s="200">
        <v>2852</v>
      </c>
      <c r="C54" s="196">
        <v>8</v>
      </c>
      <c r="D54" s="196">
        <f t="shared" si="0"/>
        <v>2860</v>
      </c>
      <c r="E54" s="199">
        <f t="shared" si="1"/>
        <v>0.001750647770280734</v>
      </c>
      <c r="F54" s="197">
        <v>4291</v>
      </c>
      <c r="G54" s="196">
        <v>22</v>
      </c>
      <c r="H54" s="196">
        <f t="shared" si="2"/>
        <v>4313</v>
      </c>
      <c r="I54" s="198">
        <f t="shared" si="3"/>
        <v>-0.33688847669835387</v>
      </c>
      <c r="J54" s="197">
        <v>34835</v>
      </c>
      <c r="K54" s="196">
        <v>134</v>
      </c>
      <c r="L54" s="196">
        <f t="shared" si="4"/>
        <v>34969</v>
      </c>
      <c r="M54" s="198">
        <f t="shared" si="5"/>
        <v>0.002063872330648295</v>
      </c>
      <c r="N54" s="197">
        <v>37100</v>
      </c>
      <c r="O54" s="196">
        <v>213</v>
      </c>
      <c r="P54" s="196">
        <f t="shared" si="6"/>
        <v>37313</v>
      </c>
      <c r="Q54" s="195">
        <f t="shared" si="7"/>
        <v>-0.06281992871117303</v>
      </c>
    </row>
    <row r="55" spans="1:17" s="187" customFormat="1" ht="18" customHeight="1">
      <c r="A55" s="201" t="s">
        <v>369</v>
      </c>
      <c r="B55" s="200">
        <v>2500</v>
      </c>
      <c r="C55" s="196">
        <v>5</v>
      </c>
      <c r="D55" s="196">
        <f t="shared" si="0"/>
        <v>2505</v>
      </c>
      <c r="E55" s="199">
        <f t="shared" si="1"/>
        <v>0.0015333470855081255</v>
      </c>
      <c r="F55" s="197">
        <v>2257</v>
      </c>
      <c r="G55" s="196"/>
      <c r="H55" s="196">
        <f t="shared" si="2"/>
        <v>2257</v>
      </c>
      <c r="I55" s="198">
        <f t="shared" si="3"/>
        <v>0.10988037217545421</v>
      </c>
      <c r="J55" s="197">
        <v>31302</v>
      </c>
      <c r="K55" s="196">
        <v>38</v>
      </c>
      <c r="L55" s="196">
        <f t="shared" si="4"/>
        <v>31340</v>
      </c>
      <c r="M55" s="198">
        <f t="shared" si="5"/>
        <v>0.0018496885482146344</v>
      </c>
      <c r="N55" s="197">
        <v>29860</v>
      </c>
      <c r="O55" s="196">
        <v>617</v>
      </c>
      <c r="P55" s="196">
        <f t="shared" si="6"/>
        <v>30477</v>
      </c>
      <c r="Q55" s="195">
        <f t="shared" si="7"/>
        <v>0.028316435344686086</v>
      </c>
    </row>
    <row r="56" spans="1:17" s="187" customFormat="1" ht="18" customHeight="1">
      <c r="A56" s="201" t="s">
        <v>370</v>
      </c>
      <c r="B56" s="200">
        <v>1537</v>
      </c>
      <c r="C56" s="196">
        <v>822</v>
      </c>
      <c r="D56" s="196">
        <f t="shared" si="0"/>
        <v>2359</v>
      </c>
      <c r="E56" s="199">
        <f t="shared" si="1"/>
        <v>0.001443978353179109</v>
      </c>
      <c r="F56" s="197">
        <v>1953</v>
      </c>
      <c r="G56" s="196">
        <v>1859</v>
      </c>
      <c r="H56" s="196">
        <f t="shared" si="2"/>
        <v>3812</v>
      </c>
      <c r="I56" s="198">
        <f t="shared" si="3"/>
        <v>-0.3811647429171039</v>
      </c>
      <c r="J56" s="197">
        <v>19091</v>
      </c>
      <c r="K56" s="196">
        <v>17130</v>
      </c>
      <c r="L56" s="196">
        <f t="shared" si="4"/>
        <v>36221</v>
      </c>
      <c r="M56" s="198">
        <f t="shared" si="5"/>
        <v>0.0021377654404876284</v>
      </c>
      <c r="N56" s="197">
        <v>20051</v>
      </c>
      <c r="O56" s="196">
        <v>15245</v>
      </c>
      <c r="P56" s="196">
        <f t="shared" si="6"/>
        <v>35296</v>
      </c>
      <c r="Q56" s="195">
        <f t="shared" si="7"/>
        <v>0.026206935630099792</v>
      </c>
    </row>
    <row r="57" spans="1:17" s="187" customFormat="1" ht="18" customHeight="1" thickBot="1">
      <c r="A57" s="194" t="s">
        <v>226</v>
      </c>
      <c r="B57" s="193">
        <v>169989</v>
      </c>
      <c r="C57" s="189">
        <v>42925</v>
      </c>
      <c r="D57" s="189">
        <f t="shared" si="0"/>
        <v>212914</v>
      </c>
      <c r="E57" s="192">
        <f t="shared" si="1"/>
        <v>0.13032776900753573</v>
      </c>
      <c r="F57" s="190">
        <v>138370</v>
      </c>
      <c r="G57" s="189">
        <v>40851</v>
      </c>
      <c r="H57" s="189">
        <f t="shared" si="2"/>
        <v>179221</v>
      </c>
      <c r="I57" s="191">
        <f t="shared" si="3"/>
        <v>0.18799694232260733</v>
      </c>
      <c r="J57" s="190">
        <v>1707373</v>
      </c>
      <c r="K57" s="189">
        <v>410776</v>
      </c>
      <c r="L57" s="189">
        <f t="shared" si="4"/>
        <v>2118149</v>
      </c>
      <c r="M57" s="191">
        <f t="shared" si="5"/>
        <v>0.125013272135044</v>
      </c>
      <c r="N57" s="190">
        <v>1419906</v>
      </c>
      <c r="O57" s="189">
        <v>414479</v>
      </c>
      <c r="P57" s="189">
        <f t="shared" si="6"/>
        <v>1834385</v>
      </c>
      <c r="Q57" s="188">
        <f t="shared" si="7"/>
        <v>0.15469162689402705</v>
      </c>
    </row>
    <row r="58" ht="15" thickTop="1">
      <c r="A58" s="121" t="s">
        <v>49</v>
      </c>
    </row>
    <row r="59" ht="14.25" customHeight="1">
      <c r="A59" s="94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8:Q65536 I58:I65536 I3 Q3">
    <cfRule type="cellIs" priority="2" dxfId="91" operator="lessThan" stopIfTrue="1">
      <formula>0</formula>
    </cfRule>
  </conditionalFormatting>
  <conditionalFormatting sqref="Q8:Q57 I8:I57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 Diciembre 2012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2013-02-21T17:28:50Z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AEVVZYF6TF2M-634-476</vt:lpwstr>
  </property>
  <property fmtid="{D5CDD505-2E9C-101B-9397-08002B2CF9AE}" pid="3" name="_dlc_DocIdItemGuid">
    <vt:lpwstr>13f27b5b-3ef7-4561-8fcf-3055e80bd996</vt:lpwstr>
  </property>
  <property fmtid="{D5CDD505-2E9C-101B-9397-08002B2CF9AE}" pid="4" name="_dlc_DocIdUrl">
    <vt:lpwstr>http://www.aerocivil.gov.co/AAeronautica/Estadisticas/TAereo/EOperacionales/BolPubAnte/_layouts/DocIdRedir.aspx?ID=AEVVZYF6TF2M-634-476, AEVVZYF6TF2M-634-476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116.000000000000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2012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